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TomanR\Desktop\Oprava trati v úseku Pivín - Bedihošť - 2.etapa 2023\Podklady pro VŘ\"/>
    </mc:Choice>
  </mc:AlternateContent>
  <bookViews>
    <workbookView xWindow="0" yWindow="0" windowWidth="0" windowHeight="0"/>
  </bookViews>
  <sheets>
    <sheet name="Rekapitulace stavby" sheetId="1" r:id="rId1"/>
    <sheet name="SO 01 - Práce ST" sheetId="2" r:id="rId2"/>
    <sheet name="SO 02 - VON" sheetId="3" r:id="rId3"/>
  </sheets>
  <definedNames>
    <definedName name="_xlnm.Print_Area" localSheetId="0">'Rekapitulace stavby'!$D$4:$AO$76,'Rekapitulace stavby'!$C$82:$AQ$97</definedName>
    <definedName name="_xlnm.Print_Titles" localSheetId="0">'Rekapitulace stavby'!$92:$92</definedName>
    <definedName name="_xlnm._FilterDatabase" localSheetId="1" hidden="1">'SO 01 - Práce ST'!$C$118:$K$261</definedName>
    <definedName name="_xlnm.Print_Area" localSheetId="1">'SO 01 - Práce ST'!$C$4:$J$76,'SO 01 - Práce ST'!$C$82:$J$100,'SO 01 - Práce ST'!$C$106:$K$261</definedName>
    <definedName name="_xlnm.Print_Titles" localSheetId="1">'SO 01 - Práce ST'!$118:$118</definedName>
    <definedName name="_xlnm._FilterDatabase" localSheetId="2" hidden="1">'SO 02 - VON'!$C$116:$K$131</definedName>
    <definedName name="_xlnm.Print_Area" localSheetId="2">'SO 02 - VON'!$C$4:$J$76,'SO 02 - VON'!$C$82:$J$98,'SO 02 - VON'!$C$104:$K$131</definedName>
    <definedName name="_xlnm.Print_Titles" localSheetId="2">'SO 02 - VON'!$116:$116</definedName>
  </definedNames>
  <calcPr/>
</workbook>
</file>

<file path=xl/calcChain.xml><?xml version="1.0" encoding="utf-8"?>
<calcChain xmlns="http://schemas.openxmlformats.org/spreadsheetml/2006/main">
  <c i="3" l="1" r="J37"/>
  <c r="J36"/>
  <c i="1" r="AY96"/>
  <c i="3" r="J35"/>
  <c i="1" r="AX96"/>
  <c i="3" r="BI130"/>
  <c r="BH130"/>
  <c r="BG130"/>
  <c r="BF130"/>
  <c r="T130"/>
  <c r="R130"/>
  <c r="P130"/>
  <c r="BI127"/>
  <c r="BH127"/>
  <c r="BG127"/>
  <c r="BF127"/>
  <c r="T127"/>
  <c r="R127"/>
  <c r="P127"/>
  <c r="BI125"/>
  <c r="BH125"/>
  <c r="BG125"/>
  <c r="BF125"/>
  <c r="T125"/>
  <c r="R125"/>
  <c r="P125"/>
  <c r="BI123"/>
  <c r="BH123"/>
  <c r="BG123"/>
  <c r="BF123"/>
  <c r="T123"/>
  <c r="R123"/>
  <c r="P123"/>
  <c r="BI121"/>
  <c r="BH121"/>
  <c r="BG121"/>
  <c r="BF121"/>
  <c r="T121"/>
  <c r="R121"/>
  <c r="P121"/>
  <c r="BI119"/>
  <c r="BH119"/>
  <c r="BG119"/>
  <c r="BF119"/>
  <c r="T119"/>
  <c r="R119"/>
  <c r="P119"/>
  <c r="F111"/>
  <c r="E109"/>
  <c r="F89"/>
  <c r="E87"/>
  <c r="J24"/>
  <c r="E24"/>
  <c r="J92"/>
  <c r="J23"/>
  <c r="J21"/>
  <c r="E21"/>
  <c r="J91"/>
  <c r="J20"/>
  <c r="J18"/>
  <c r="E18"/>
  <c r="F92"/>
  <c r="J17"/>
  <c r="J15"/>
  <c r="E15"/>
  <c r="F113"/>
  <c r="J14"/>
  <c r="J12"/>
  <c r="J111"/>
  <c r="E7"/>
  <c r="E85"/>
  <c i="2" r="J37"/>
  <c r="J36"/>
  <c i="1" r="AY95"/>
  <c i="2" r="J35"/>
  <c i="1" r="AX95"/>
  <c i="2" r="BI258"/>
  <c r="BH258"/>
  <c r="BG258"/>
  <c r="BF258"/>
  <c r="T258"/>
  <c r="R258"/>
  <c r="P258"/>
  <c r="BI255"/>
  <c r="BH255"/>
  <c r="BG255"/>
  <c r="BF255"/>
  <c r="T255"/>
  <c r="R255"/>
  <c r="P255"/>
  <c r="BI252"/>
  <c r="BH252"/>
  <c r="BG252"/>
  <c r="BF252"/>
  <c r="T252"/>
  <c r="R252"/>
  <c r="P252"/>
  <c r="BI249"/>
  <c r="BH249"/>
  <c r="BG249"/>
  <c r="BF249"/>
  <c r="T249"/>
  <c r="R249"/>
  <c r="P249"/>
  <c r="BI244"/>
  <c r="BH244"/>
  <c r="BG244"/>
  <c r="BF244"/>
  <c r="T244"/>
  <c r="R244"/>
  <c r="P244"/>
  <c r="BI239"/>
  <c r="BH239"/>
  <c r="BG239"/>
  <c r="BF239"/>
  <c r="T239"/>
  <c r="R239"/>
  <c r="P239"/>
  <c r="BI234"/>
  <c r="BH234"/>
  <c r="BG234"/>
  <c r="BF234"/>
  <c r="T234"/>
  <c r="R234"/>
  <c r="P234"/>
  <c r="BI229"/>
  <c r="BH229"/>
  <c r="BG229"/>
  <c r="BF229"/>
  <c r="T229"/>
  <c r="R229"/>
  <c r="P229"/>
  <c r="BI225"/>
  <c r="BH225"/>
  <c r="BG225"/>
  <c r="BF225"/>
  <c r="T225"/>
  <c r="R225"/>
  <c r="P225"/>
  <c r="BI221"/>
  <c r="BH221"/>
  <c r="BG221"/>
  <c r="BF221"/>
  <c r="T221"/>
  <c r="R221"/>
  <c r="P221"/>
  <c r="BI219"/>
  <c r="BH219"/>
  <c r="BG219"/>
  <c r="BF219"/>
  <c r="T219"/>
  <c r="R219"/>
  <c r="P219"/>
  <c r="BI217"/>
  <c r="BH217"/>
  <c r="BG217"/>
  <c r="BF217"/>
  <c r="T217"/>
  <c r="R217"/>
  <c r="P217"/>
  <c r="BI215"/>
  <c r="BH215"/>
  <c r="BG215"/>
  <c r="BF215"/>
  <c r="T215"/>
  <c r="R215"/>
  <c r="P215"/>
  <c r="BI213"/>
  <c r="BH213"/>
  <c r="BG213"/>
  <c r="BF213"/>
  <c r="T213"/>
  <c r="R213"/>
  <c r="P213"/>
  <c r="BI210"/>
  <c r="BH210"/>
  <c r="BG210"/>
  <c r="BF210"/>
  <c r="T210"/>
  <c r="R210"/>
  <c r="P210"/>
  <c r="BI207"/>
  <c r="BH207"/>
  <c r="BG207"/>
  <c r="BF207"/>
  <c r="T207"/>
  <c r="R207"/>
  <c r="P207"/>
  <c r="BI204"/>
  <c r="BH204"/>
  <c r="BG204"/>
  <c r="BF204"/>
  <c r="T204"/>
  <c r="R204"/>
  <c r="P204"/>
  <c r="BI202"/>
  <c r="BH202"/>
  <c r="BG202"/>
  <c r="BF202"/>
  <c r="T202"/>
  <c r="R202"/>
  <c r="P202"/>
  <c r="BI200"/>
  <c r="BH200"/>
  <c r="BG200"/>
  <c r="BF200"/>
  <c r="T200"/>
  <c r="R200"/>
  <c r="P200"/>
  <c r="BI198"/>
  <c r="BH198"/>
  <c r="BG198"/>
  <c r="BF198"/>
  <c r="T198"/>
  <c r="R198"/>
  <c r="P198"/>
  <c r="BI196"/>
  <c r="BH196"/>
  <c r="BG196"/>
  <c r="BF196"/>
  <c r="T196"/>
  <c r="R196"/>
  <c r="P196"/>
  <c r="BI191"/>
  <c r="BH191"/>
  <c r="BG191"/>
  <c r="BF191"/>
  <c r="T191"/>
  <c r="R191"/>
  <c r="P191"/>
  <c r="BI188"/>
  <c r="BH188"/>
  <c r="BG188"/>
  <c r="BF188"/>
  <c r="T188"/>
  <c r="R188"/>
  <c r="P188"/>
  <c r="BI185"/>
  <c r="BH185"/>
  <c r="BG185"/>
  <c r="BF185"/>
  <c r="T185"/>
  <c r="R185"/>
  <c r="P185"/>
  <c r="BI183"/>
  <c r="BH183"/>
  <c r="BG183"/>
  <c r="BF183"/>
  <c r="T183"/>
  <c r="R183"/>
  <c r="P183"/>
  <c r="BI179"/>
  <c r="BH179"/>
  <c r="BG179"/>
  <c r="BF179"/>
  <c r="T179"/>
  <c r="R179"/>
  <c r="P179"/>
  <c r="BI177"/>
  <c r="BH177"/>
  <c r="BG177"/>
  <c r="BF177"/>
  <c r="T177"/>
  <c r="R177"/>
  <c r="P177"/>
  <c r="BI175"/>
  <c r="BH175"/>
  <c r="BG175"/>
  <c r="BF175"/>
  <c r="T175"/>
  <c r="R175"/>
  <c r="P175"/>
  <c r="BI173"/>
  <c r="BH173"/>
  <c r="BG173"/>
  <c r="BF173"/>
  <c r="T173"/>
  <c r="R173"/>
  <c r="P173"/>
  <c r="BI171"/>
  <c r="BH171"/>
  <c r="BG171"/>
  <c r="BF171"/>
  <c r="T171"/>
  <c r="R171"/>
  <c r="P171"/>
  <c r="BI169"/>
  <c r="BH169"/>
  <c r="BG169"/>
  <c r="BF169"/>
  <c r="T169"/>
  <c r="R169"/>
  <c r="P169"/>
  <c r="BI167"/>
  <c r="BH167"/>
  <c r="BG167"/>
  <c r="BF167"/>
  <c r="T167"/>
  <c r="R167"/>
  <c r="P167"/>
  <c r="BI165"/>
  <c r="BH165"/>
  <c r="BG165"/>
  <c r="BF165"/>
  <c r="T165"/>
  <c r="R165"/>
  <c r="P165"/>
  <c r="BI163"/>
  <c r="BH163"/>
  <c r="BG163"/>
  <c r="BF163"/>
  <c r="T163"/>
  <c r="R163"/>
  <c r="P163"/>
  <c r="BI161"/>
  <c r="BH161"/>
  <c r="BG161"/>
  <c r="BF161"/>
  <c r="T161"/>
  <c r="R161"/>
  <c r="P161"/>
  <c r="BI159"/>
  <c r="BH159"/>
  <c r="BG159"/>
  <c r="BF159"/>
  <c r="T159"/>
  <c r="R159"/>
  <c r="P159"/>
  <c r="BI157"/>
  <c r="BH157"/>
  <c r="BG157"/>
  <c r="BF157"/>
  <c r="T157"/>
  <c r="R157"/>
  <c r="P157"/>
  <c r="BI155"/>
  <c r="BH155"/>
  <c r="BG155"/>
  <c r="BF155"/>
  <c r="T155"/>
  <c r="R155"/>
  <c r="P155"/>
  <c r="BI153"/>
  <c r="BH153"/>
  <c r="BG153"/>
  <c r="BF153"/>
  <c r="T153"/>
  <c r="R153"/>
  <c r="P153"/>
  <c r="BI151"/>
  <c r="BH151"/>
  <c r="BG151"/>
  <c r="BF151"/>
  <c r="T151"/>
  <c r="R151"/>
  <c r="P151"/>
  <c r="BI149"/>
  <c r="BH149"/>
  <c r="BG149"/>
  <c r="BF149"/>
  <c r="T149"/>
  <c r="R149"/>
  <c r="P149"/>
  <c r="BI145"/>
  <c r="BH145"/>
  <c r="BG145"/>
  <c r="BF145"/>
  <c r="T145"/>
  <c r="R145"/>
  <c r="P145"/>
  <c r="BI143"/>
  <c r="BH143"/>
  <c r="BG143"/>
  <c r="BF143"/>
  <c r="T143"/>
  <c r="R143"/>
  <c r="P143"/>
  <c r="BI141"/>
  <c r="BH141"/>
  <c r="BG141"/>
  <c r="BF141"/>
  <c r="T141"/>
  <c r="R141"/>
  <c r="P141"/>
  <c r="BI138"/>
  <c r="BH138"/>
  <c r="BG138"/>
  <c r="BF138"/>
  <c r="T138"/>
  <c r="R138"/>
  <c r="P138"/>
  <c r="BI134"/>
  <c r="BH134"/>
  <c r="BG134"/>
  <c r="BF134"/>
  <c r="T134"/>
  <c r="R134"/>
  <c r="P134"/>
  <c r="BI131"/>
  <c r="BH131"/>
  <c r="BG131"/>
  <c r="BF131"/>
  <c r="T131"/>
  <c r="R131"/>
  <c r="P131"/>
  <c r="BI129"/>
  <c r="BH129"/>
  <c r="BG129"/>
  <c r="BF129"/>
  <c r="T129"/>
  <c r="R129"/>
  <c r="P129"/>
  <c r="BI126"/>
  <c r="BH126"/>
  <c r="BG126"/>
  <c r="BF126"/>
  <c r="T126"/>
  <c r="R126"/>
  <c r="P126"/>
  <c r="BI122"/>
  <c r="BH122"/>
  <c r="BG122"/>
  <c r="BF122"/>
  <c r="T122"/>
  <c r="R122"/>
  <c r="P122"/>
  <c r="F113"/>
  <c r="E111"/>
  <c r="F89"/>
  <c r="E87"/>
  <c r="J24"/>
  <c r="E24"/>
  <c r="J92"/>
  <c r="J23"/>
  <c r="J21"/>
  <c r="E21"/>
  <c r="J115"/>
  <c r="J20"/>
  <c r="J18"/>
  <c r="E18"/>
  <c r="F92"/>
  <c r="J17"/>
  <c r="J15"/>
  <c r="E15"/>
  <c r="F115"/>
  <c r="J14"/>
  <c r="J12"/>
  <c r="J89"/>
  <c r="E7"/>
  <c r="E85"/>
  <c i="1" r="L90"/>
  <c r="AM90"/>
  <c r="AM89"/>
  <c r="L89"/>
  <c r="AM87"/>
  <c r="L87"/>
  <c r="L85"/>
  <c r="L84"/>
  <c i="2" r="F35"/>
  <c r="BK151"/>
  <c r="BK249"/>
  <c r="J210"/>
  <c r="J202"/>
  <c r="BK188"/>
  <c r="J163"/>
  <c r="BK131"/>
  <c i="3" r="J130"/>
  <c r="J119"/>
  <c i="2" r="F34"/>
  <c r="BK126"/>
  <c r="J213"/>
  <c r="J207"/>
  <c r="J198"/>
  <c r="J185"/>
  <c r="J167"/>
  <c r="J141"/>
  <c r="F36"/>
  <c r="J169"/>
  <c r="BK138"/>
  <c r="J255"/>
  <c r="J200"/>
  <c r="J161"/>
  <c r="J249"/>
  <c r="J234"/>
  <c r="J219"/>
  <c r="BK169"/>
  <c r="BK155"/>
  <c r="BK129"/>
  <c r="BK215"/>
  <c r="BK207"/>
  <c r="BK202"/>
  <c r="J196"/>
  <c r="BK177"/>
  <c r="J145"/>
  <c r="BK122"/>
  <c i="3" r="J123"/>
  <c r="BK130"/>
  <c i="2" r="J165"/>
  <c r="J122"/>
  <c r="BK219"/>
  <c r="BK191"/>
  <c r="J157"/>
  <c r="BK244"/>
  <c r="BK229"/>
  <c r="J173"/>
  <c r="J153"/>
  <c r="J34"/>
  <c r="BK149"/>
  <c r="BK196"/>
  <c r="J126"/>
  <c r="BK225"/>
  <c r="BK159"/>
  <c r="J258"/>
  <c r="J252"/>
  <c r="J177"/>
  <c r="J244"/>
  <c r="BK217"/>
  <c r="BK161"/>
  <c r="J217"/>
  <c r="J204"/>
  <c r="BK173"/>
  <c i="3" r="BK119"/>
  <c r="J121"/>
  <c i="2" r="J175"/>
  <c r="J129"/>
  <c r="J229"/>
  <c r="J188"/>
  <c r="J155"/>
  <c r="BK171"/>
  <c r="BK252"/>
  <c r="BK179"/>
  <c r="BK234"/>
  <c r="BK165"/>
  <c r="J131"/>
  <c r="BK210"/>
  <c r="J191"/>
  <c r="J151"/>
  <c i="3" r="J127"/>
  <c r="BK125"/>
  <c i="2" r="BK134"/>
  <c r="J225"/>
  <c r="BK185"/>
  <c r="J143"/>
  <c r="J239"/>
  <c r="J171"/>
  <c r="BK163"/>
  <c r="J134"/>
  <c i="1" r="AS94"/>
  <c i="2" r="BK200"/>
  <c r="J179"/>
  <c r="J159"/>
  <c r="J138"/>
  <c i="3" r="BK121"/>
  <c r="BK123"/>
  <c i="2" r="BK183"/>
  <c r="BK141"/>
  <c r="BK255"/>
  <c r="J221"/>
  <c r="J183"/>
  <c r="BK153"/>
  <c r="BK239"/>
  <c r="BK221"/>
  <c r="BK167"/>
  <c r="J149"/>
  <c r="F37"/>
  <c r="BK157"/>
  <c r="BK198"/>
  <c r="BK258"/>
  <c r="J215"/>
  <c r="BK145"/>
  <c r="BK213"/>
  <c r="BK204"/>
  <c r="BK175"/>
  <c r="BK143"/>
  <c i="3" r="J125"/>
  <c r="BK127"/>
  <c i="2" l="1" r="P121"/>
  <c r="P120"/>
  <c r="P119"/>
  <c i="1" r="AU95"/>
  <c i="2" r="R195"/>
  <c r="BK195"/>
  <c r="J195"/>
  <c r="J99"/>
  <c r="P195"/>
  <c r="R121"/>
  <c r="R120"/>
  <c r="R119"/>
  <c i="3" r="BK118"/>
  <c r="J118"/>
  <c r="J97"/>
  <c i="2" r="T195"/>
  <c r="BK121"/>
  <c r="BK120"/>
  <c r="J120"/>
  <c r="J97"/>
  <c i="3" r="P118"/>
  <c r="P117"/>
  <c i="1" r="AU96"/>
  <c i="3" r="R118"/>
  <c r="R117"/>
  <c i="2" r="T121"/>
  <c r="T120"/>
  <c r="T119"/>
  <c i="3" r="T118"/>
  <c r="T117"/>
  <c r="F91"/>
  <c r="E107"/>
  <c r="F114"/>
  <c r="BE125"/>
  <c r="BE127"/>
  <c r="BE130"/>
  <c r="J114"/>
  <c r="J89"/>
  <c r="J113"/>
  <c r="BE119"/>
  <c r="BE121"/>
  <c r="BE123"/>
  <c i="2" r="J91"/>
  <c r="BE126"/>
  <c r="BE134"/>
  <c r="BE159"/>
  <c r="BE167"/>
  <c r="BE177"/>
  <c r="BE185"/>
  <c r="BE191"/>
  <c r="BE198"/>
  <c r="BE200"/>
  <c r="BE202"/>
  <c r="BE204"/>
  <c r="BE207"/>
  <c r="BE210"/>
  <c r="BE213"/>
  <c i="1" r="BB95"/>
  <c r="BC95"/>
  <c i="2" r="BE252"/>
  <c r="E109"/>
  <c r="J113"/>
  <c r="F116"/>
  <c r="BE122"/>
  <c r="BE153"/>
  <c r="BE155"/>
  <c r="BE157"/>
  <c r="BE173"/>
  <c r="BE175"/>
  <c r="BE215"/>
  <c r="BE217"/>
  <c r="BE219"/>
  <c r="BE221"/>
  <c r="BE229"/>
  <c r="BE234"/>
  <c r="BE239"/>
  <c r="BE244"/>
  <c i="1" r="AW95"/>
  <c i="2" r="F91"/>
  <c r="J116"/>
  <c r="BE129"/>
  <c r="BE131"/>
  <c r="BE138"/>
  <c r="BE141"/>
  <c r="BE149"/>
  <c r="BE151"/>
  <c r="BE163"/>
  <c r="BE165"/>
  <c r="BE169"/>
  <c r="BE171"/>
  <c r="BE179"/>
  <c r="BE183"/>
  <c r="BE188"/>
  <c r="BE196"/>
  <c r="BE225"/>
  <c r="BE249"/>
  <c r="BE255"/>
  <c r="BE143"/>
  <c r="BE145"/>
  <c r="BE161"/>
  <c r="BE258"/>
  <c i="1" r="BA95"/>
  <c r="BD95"/>
  <c i="3" r="F37"/>
  <c i="1" r="BD96"/>
  <c r="BD94"/>
  <c r="W33"/>
  <c i="3" r="F34"/>
  <c i="1" r="BA96"/>
  <c r="BA94"/>
  <c r="W30"/>
  <c i="3" r="F36"/>
  <c i="1" r="BC96"/>
  <c r="BC94"/>
  <c r="W32"/>
  <c i="3" r="F35"/>
  <c i="1" r="BB96"/>
  <c r="BB94"/>
  <c r="W31"/>
  <c i="3" r="J34"/>
  <c i="1" r="AW96"/>
  <c i="2" l="1" r="BK119"/>
  <c r="J119"/>
  <c r="J121"/>
  <c r="J98"/>
  <c i="3" r="BK117"/>
  <c r="J117"/>
  <c r="J96"/>
  <c i="2" r="J96"/>
  <c r="J30"/>
  <c r="J33"/>
  <c i="1" r="AV95"/>
  <c r="AT95"/>
  <c i="3" r="F33"/>
  <c i="1" r="AZ96"/>
  <c r="AW94"/>
  <c r="AK30"/>
  <c r="AU94"/>
  <c i="3" r="J33"/>
  <c i="1" r="AV96"/>
  <c r="AT96"/>
  <c i="2" r="F33"/>
  <c i="1" r="AZ95"/>
  <c r="AX94"/>
  <c r="AY94"/>
  <c l="1" r="AG95"/>
  <c i="2" r="J39"/>
  <c i="1" r="AN95"/>
  <c i="3" r="J30"/>
  <c i="1" r="AG96"/>
  <c r="AZ94"/>
  <c r="W29"/>
  <c i="3" l="1" r="J39"/>
  <c i="1" r="AN96"/>
  <c r="AV94"/>
  <c r="AK29"/>
  <c r="AG94"/>
  <c r="AK26"/>
  <c l="1" r="AK35"/>
  <c r="AT94"/>
  <c r="AN94"/>
</calcChain>
</file>

<file path=xl/sharedStrings.xml><?xml version="1.0" encoding="utf-8"?>
<sst xmlns="http://schemas.openxmlformats.org/spreadsheetml/2006/main">
  <si>
    <t>Export Komplet</t>
  </si>
  <si>
    <t/>
  </si>
  <si>
    <t>2.0</t>
  </si>
  <si>
    <t>ZAMOK</t>
  </si>
  <si>
    <t>False</t>
  </si>
  <si>
    <t>{923ff10c-9a9a-4519-8479-a3c27e9df5c0}</t>
  </si>
  <si>
    <t>0,01</t>
  </si>
  <si>
    <t>21</t>
  </si>
  <si>
    <t>15</t>
  </si>
  <si>
    <t>REKAPITULACE STAVBY</t>
  </si>
  <si>
    <t xml:space="preserve">v ---  níže se nacházejí doplnkové a pomocné údaje k sestavám  --- v</t>
  </si>
  <si>
    <t>Návod na vyplnění</t>
  </si>
  <si>
    <t>0,001</t>
  </si>
  <si>
    <t>Kód:</t>
  </si>
  <si>
    <t>202307</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</si>
  <si>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</si>
  <si>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</si>
  <si>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Pivín - Bedihošť - 2. etapa</t>
  </si>
  <si>
    <t>KSO:</t>
  </si>
  <si>
    <t>CC-CZ:</t>
  </si>
  <si>
    <t>Místo:</t>
  </si>
  <si>
    <t xml:space="preserve"> </t>
  </si>
  <si>
    <t>Datum:</t>
  </si>
  <si>
    <t>24. 3. 2023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</si>
  <si>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</si>
  <si>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</si>
  <si>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</si>
  <si>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</si>
  <si>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</si>
  <si>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</si>
  <si>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</si>
  <si>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</si>
  <si>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</si>
  <si>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</si>
  <si>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</si>
  <si>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</si>
  <si>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</si>
  <si>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</si>
  <si>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</si>
  <si>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</si>
  <si>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</si>
  <si>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</si>
  <si>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</si>
  <si>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</si>
  <si>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</si>
  <si>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</si>
  <si>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</si>
  <si>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</si>
  <si>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</si>
  <si>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</si>
  <si>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</si>
  <si>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</si>
  <si>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</si>
  <si>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</si>
  <si>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</si>
  <si>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</si>
  <si>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</si>
  <si>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</si>
  <si>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</si>
  <si>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</si>
  <si>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</si>
  <si>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</si>
  <si>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</si>
  <si>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</si>
  <si>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</si>
  <si>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</si>
  <si>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</si>
  <si>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</si>
  <si>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</si>
  <si>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</si>
  <si>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</si>
  <si>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</si>
  <si>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</si>
  <si>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</si>
  <si>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</si>
  <si>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</si>
  <si>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</si>
  <si>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</si>
  <si>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</si>
  <si>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Práce ST</t>
  </si>
  <si>
    <t>STA</t>
  </si>
  <si>
    <t>1</t>
  </si>
  <si>
    <t>{955d6236-2caf-4cc5-ac37-e5f2c87644e0}</t>
  </si>
  <si>
    <t>2</t>
  </si>
  <si>
    <t>SO 02</t>
  </si>
  <si>
    <t>VON</t>
  </si>
  <si>
    <t>{c9c48047-886b-4fca-b409-95b480ccb2f4}</t>
  </si>
  <si>
    <t>KRYCÍ LIST SOUPISU PRACÍ</t>
  </si>
  <si>
    <t>Objekt:</t>
  </si>
  <si>
    <t>SO 01 - Práce ST</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</si>
  <si>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</si>
  <si>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</si>
  <si>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</si>
  <si>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</si>
  <si>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</si>
  <si>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</si>
  <si>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</si>
  <si>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</si>
  <si>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</si>
  <si>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</si>
  <si>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</si>
  <si>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</si>
  <si>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</si>
  <si>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</si>
  <si>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</si>
  <si>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</si>
  <si>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</si>
  <si>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</si>
  <si>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</si>
  <si>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</si>
  <si>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</si>
  <si>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</si>
  <si>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</si>
  <si>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</si>
  <si>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</si>
  <si>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</si>
  <si>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</si>
  <si>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5905055010</t>
  </si>
  <si>
    <t>Odstranění stávajícího kolejového lože odtěžením v koleji</t>
  </si>
  <si>
    <t>m3</t>
  </si>
  <si>
    <t>Sborník UOŽI 01 2023</t>
  </si>
  <si>
    <t>4</t>
  </si>
  <si>
    <t>-1864265976</t>
  </si>
  <si>
    <t>PP</t>
  </si>
  <si>
    <t>Odstranění stávajícího kolejového lože odtěžením v koleji. Poznámka: 1. V cenách jsou započteny náklady na odstranění KL, úpravu pláně a rozprostření výzisku na terén nebo jeho naložení na dopravní prostředek. 2. V cenách nejsou obsaženy náklady na dopravu výzisku na skládku a skládkovné.</t>
  </si>
  <si>
    <t>VV</t>
  </si>
  <si>
    <t>2,2*(24+20+10)</t>
  </si>
  <si>
    <t>Součet</t>
  </si>
  <si>
    <t>5905065010</t>
  </si>
  <si>
    <t>Samostatná úprava vrstvy kolejového lože pod ložnou plochou pražců v koleji</t>
  </si>
  <si>
    <t>m2</t>
  </si>
  <si>
    <t>-656314921</t>
  </si>
  <si>
    <t>Samostatná úprava vrstvy kolejového lože pod ložnou plochou pražců v koleji. Poznámka: 1. V cenách jsou započteny náklady na urovnání a homogenizaci vrstvy kameniva. 2. V cenách nejsou obsaženy náklady na dodávku a doplnění kameniva.</t>
  </si>
  <si>
    <t>2752*3,5</t>
  </si>
  <si>
    <t>3</t>
  </si>
  <si>
    <t>5905070010</t>
  </si>
  <si>
    <t>Odsunutí koleje od osy do 0,50 m</t>
  </si>
  <si>
    <t>m</t>
  </si>
  <si>
    <t>1900268729</t>
  </si>
  <si>
    <t>Odsunutí koleje od osy do 0,50 m. Poznámka: 1. V cenách jsou započteny náklady na odstranění kameniva za hlavami, podél pražců a odsun koleje od osy.</t>
  </si>
  <si>
    <t>5905085045</t>
  </si>
  <si>
    <t>Souvislé čištění KL strojně koleje pražce betonové</t>
  </si>
  <si>
    <t>km</t>
  </si>
  <si>
    <t>-612574100</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</si>
  <si>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</si>
  <si>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2,752-0,054</t>
  </si>
  <si>
    <t>5905105030</t>
  </si>
  <si>
    <t>Doplnění KL kamenivem souvisle strojně v koleji</t>
  </si>
  <si>
    <t>-2039881736</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</si>
  <si>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</si>
  <si>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2752*2,2*0,3</t>
  </si>
  <si>
    <t>6</t>
  </si>
  <si>
    <t>5905110010</t>
  </si>
  <si>
    <t>Snížení KL pod patou kolejnice v koleji</t>
  </si>
  <si>
    <t>595248034</t>
  </si>
  <si>
    <t>Snížení KL pod patou kolejnice v koleji. Poznámka: 1. V cenách jsou započteny náklady na snížení KL pod patou kolejnice ručně vidlemi. 2. V cenách nejsou obsaženy náklady na doplnění a dodávku kameniva.</t>
  </si>
  <si>
    <t>3,2</t>
  </si>
  <si>
    <t>7</t>
  </si>
  <si>
    <t>5906130345</t>
  </si>
  <si>
    <t>Montáž kolejového roštu v ose koleje pražce betonové vystrojené, tvar S49, 49E1</t>
  </si>
  <si>
    <t>-1046770256</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</si>
  <si>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</si>
  <si>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8</t>
  </si>
  <si>
    <t>5906135155</t>
  </si>
  <si>
    <t>Demontáž kolejového roštu koleje na úložišti pražce betonové, tvar S49, T, 49E1</t>
  </si>
  <si>
    <t>-2144115294</t>
  </si>
  <si>
    <t>Demontáž kolejového roštu koleje na úložišti pražce betonové, tvar S49, T, 49E1. Poznámka: 1. V cenách jsou započteny náklady na demontáž a rozebrání kolejového roštu do součástí, manipulaci, naložení výzisku na dopravní prostředek a uložení na úložišti. 2. V cenách nejsou obsaženy náklady na dopravu a vytřídění.</t>
  </si>
  <si>
    <t>9</t>
  </si>
  <si>
    <t>5907010035</t>
  </si>
  <si>
    <t>Výměna LISŮ tvar S49, T, 49E1</t>
  </si>
  <si>
    <t>1937747138</t>
  </si>
  <si>
    <t>Výměna LISŮ tvar S49, T, 49E1.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</si>
  <si>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3,4*10+6,5*2</t>
  </si>
  <si>
    <t>10</t>
  </si>
  <si>
    <t>5907050020</t>
  </si>
  <si>
    <t>Dělení kolejnic řezáním nebo rozbroušením, soustavy S49 nebo T</t>
  </si>
  <si>
    <t>kus</t>
  </si>
  <si>
    <t>-2097982830</t>
  </si>
  <si>
    <t>Dělení kolejnic řezáním nebo rozbroušením, soustavy S49 nebo T. Poznámka: 1. V cenách jsou započteny náklady na manipulaci, podložení, označení a provedení řezu kolejnice.</t>
  </si>
  <si>
    <t>11</t>
  </si>
  <si>
    <t>5907050120</t>
  </si>
  <si>
    <t>Dělení kolejnic kyslíkem, soustavy S49 nebo T</t>
  </si>
  <si>
    <t>-1017805784</t>
  </si>
  <si>
    <t>Dělení kolejnic kyslíkem, soustavy S49 nebo T. Poznámka: 1. V cenách jsou započteny náklady na manipulaci, podložení, označení a provedení řezu kolejnice.</t>
  </si>
  <si>
    <t>12</t>
  </si>
  <si>
    <t>5909030020</t>
  </si>
  <si>
    <t>Následná úprava GPK koleje směrové a výškové uspořádání pražce betonové</t>
  </si>
  <si>
    <t>372177365</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</si>
  <si>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</si>
  <si>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13</t>
  </si>
  <si>
    <t>5909032020</t>
  </si>
  <si>
    <t>Přesná úprava GPK koleje směrové a výškové uspořádání pražce betonové</t>
  </si>
  <si>
    <t>669012501</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</si>
  <si>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</si>
  <si>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14</t>
  </si>
  <si>
    <t>5909040010</t>
  </si>
  <si>
    <t>Následná úprava GPK výhybky směrové a výškové uspořádání pražce dřevěné nebo ocelové</t>
  </si>
  <si>
    <t>-385036944</t>
  </si>
  <si>
    <t>Následná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</si>
  <si>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5909042010</t>
  </si>
  <si>
    <t>Přesná úprava GPK výhybky směrové a výškové uspořádání pražce dřevěné nebo ocelové</t>
  </si>
  <si>
    <t>1123709555</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</si>
  <si>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</si>
  <si>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16</t>
  </si>
  <si>
    <t>5910015020</t>
  </si>
  <si>
    <t>Odtavovací stykové svařování mobilní svářečkou kolejnic nových délky do 150 m tv. S49</t>
  </si>
  <si>
    <t>svar</t>
  </si>
  <si>
    <t>512</t>
  </si>
  <si>
    <t>-927479727</t>
  </si>
  <si>
    <t>Odtavovací stykové svařování mobilní svářečkou kolejnic nových délky do 150 m tv. S49.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</si>
  <si>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17</t>
  </si>
  <si>
    <t>5910020130</t>
  </si>
  <si>
    <t>Svařování kolejnic termitem plný předehřev standardní spára svar jednotlivý tv. S49</t>
  </si>
  <si>
    <t>1599997570</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</si>
  <si>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</si>
  <si>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18</t>
  </si>
  <si>
    <t>5910035030</t>
  </si>
  <si>
    <t>Dosažení dovolené upínací teploty v BK prodloužením kolejnicového pásu v koleji tv. S49</t>
  </si>
  <si>
    <t>866409520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</si>
  <si>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</si>
  <si>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19</t>
  </si>
  <si>
    <t>5910040315</t>
  </si>
  <si>
    <t>Umožnění volné dilatace kolejnice demontáž upevňovadel s osazením kluzných podložek</t>
  </si>
  <si>
    <t>1442901419</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</si>
  <si>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</si>
  <si>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20</t>
  </si>
  <si>
    <t>5910040415</t>
  </si>
  <si>
    <t>Umožnění volné dilatace kolejnice montáž upevňovadel s odstraněním kluzných podložek</t>
  </si>
  <si>
    <t>889901595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</si>
  <si>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</si>
  <si>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5912035090</t>
  </si>
  <si>
    <t>Montáž návěstidla staničníku</t>
  </si>
  <si>
    <t>1934732910</t>
  </si>
  <si>
    <t>Montáž návěstidla staničníku. Poznámka: 1. V cenách jsou započteny náklady na montáž a upevnění návěstidla. 2. V cenách nejsou obsaženy náklady na dodávku materiálu.</t>
  </si>
  <si>
    <t>22</t>
  </si>
  <si>
    <t>5913035220</t>
  </si>
  <si>
    <t>Demontáž celopryžové přejezdové konstrukce silně zatížené v koleji část vnitřní</t>
  </si>
  <si>
    <t>-316112092</t>
  </si>
  <si>
    <t>Demontáž celopryžové přejezdové konstrukce silně zatížené v koleji část vnitřní. Poznámka: 1. V cenách jsou započteny náklady na demontáž konstrukce, naložení na dopravní prostředek.</t>
  </si>
  <si>
    <t>23</t>
  </si>
  <si>
    <t>5913040220</t>
  </si>
  <si>
    <t>Montáž celopryžové přejezdové konstrukce silně zatížené v koleji část vnitřní</t>
  </si>
  <si>
    <t>-1952924204</t>
  </si>
  <si>
    <t>Montáž celopryžové přejezdové konstrukce silně zatížené v koleji část vnitřní. Poznámka: 1. V cenách jsou započteny náklady na montáž konstrukce. 2. V cenách nejsou obsaženy náklady na dodávku materiálu.</t>
  </si>
  <si>
    <t>24</t>
  </si>
  <si>
    <t>5913235020</t>
  </si>
  <si>
    <t>Dělení AB komunikace řezáním hloubky do 20 cm</t>
  </si>
  <si>
    <t>-949126561</t>
  </si>
  <si>
    <t>Dělení AB komunikace řezáním hloubky do 20 cm. Poznámka: 1. V cenách jsou započteny náklady na provedení úkolu.</t>
  </si>
  <si>
    <t>25</t>
  </si>
  <si>
    <t>5913240020</t>
  </si>
  <si>
    <t>Odstranění AB komunikace odtěžením nebo frézováním hloubky do 20 cm</t>
  </si>
  <si>
    <t>1251478087</t>
  </si>
  <si>
    <t>Odstranění AB komunikace odtěžením nebo frézováním hloubky do 20 cm. Poznámka: 1. V cenách jsou započteny náklady na odtěžení nebo frézování a naložení výzisku na dopravní prostředek.</t>
  </si>
  <si>
    <t>2*6,5*2</t>
  </si>
  <si>
    <t>26</t>
  </si>
  <si>
    <t>5913245010</t>
  </si>
  <si>
    <t>Oprava komunikace vyplněním trhlin zálivkovou hmotou</t>
  </si>
  <si>
    <t>1797839167</t>
  </si>
  <si>
    <t>Oprava komunikace vyplněním trhlin zálivkovou hmotou. Poznámka: 1. V cenách jsou započteny náklady očištění místa od nečistot, vyplnění trhlin zalitím, nerovností nebo výtluku vyplněním a zhutnění výplně. 2. V cenách nejsou obsaženy náklady na dodávku materiálu.</t>
  </si>
  <si>
    <t>27</t>
  </si>
  <si>
    <t>5913250010</t>
  </si>
  <si>
    <t>Zřízení konstrukce vozovky asfaltobetonové dle vzorového listu Ž lehké - ložní a obrusná vrstva tloušťky do 12 cm</t>
  </si>
  <si>
    <t>-1442915241</t>
  </si>
  <si>
    <t>Zřízení konstrukce vozovky asfaltobetonové dle vzorového listu Ž lehké - ložní a obrusná vrstva tloušťky do 12 cm. Poznámka: 1. V cenách jsou započteny náklady na zřízení netuhé vozovky podle VL s živičným podkladem ze stmelených vrstev podle vzorového listu Ž. 2. V cenách nejsou obsaženy náklady na dodávku materiálu.</t>
  </si>
  <si>
    <t>28</t>
  </si>
  <si>
    <t>5915015010</t>
  </si>
  <si>
    <t>Svahování zemního tělesa železničního spodku v náspu</t>
  </si>
  <si>
    <t>787276596</t>
  </si>
  <si>
    <t>Svahování zemního tělesa železničního spodku v náspu. Poznámka: 1. V cenách jsou započteny náklady na svahování železničního tělesa a uložení výzisku na terén nebo naložení na dopravní prostředek.</t>
  </si>
  <si>
    <t>2752*2</t>
  </si>
  <si>
    <t>29</t>
  </si>
  <si>
    <t>5999010020</t>
  </si>
  <si>
    <t>Vyjmutí a snesení konstrukcí nebo dílů hmotnosti přes 10 do 20 t</t>
  </si>
  <si>
    <t>t</t>
  </si>
  <si>
    <t>145687760</t>
  </si>
  <si>
    <t>Vyjmutí a snesení konstrukcí nebo dílů hmotnosti přes 10 do 20 t. Poznámka: 1. V cenách jsou započteny náklady na manipulaci vyjmutí a snesení zdvihacím prostředkem, naložení, složení, přeprava v místě technologické manipulace. Položka obsahuje náklady na práce v blízkosti trakčního vedení.</t>
  </si>
  <si>
    <t>534,76*2,752</t>
  </si>
  <si>
    <t>OST</t>
  </si>
  <si>
    <t>Ostatní</t>
  </si>
  <si>
    <t>30</t>
  </si>
  <si>
    <t>M</t>
  </si>
  <si>
    <t>5956140030</t>
  </si>
  <si>
    <t>Pražec betonový příčný vystrojený včetně kompletů tv. B 91S/2 (S)</t>
  </si>
  <si>
    <t>-1056388424</t>
  </si>
  <si>
    <t>31</t>
  </si>
  <si>
    <t>5957104025</t>
  </si>
  <si>
    <t>Kolejnicové pásy třídy R260 tv. 49 E1 délky 75 metrů</t>
  </si>
  <si>
    <t>1033485517</t>
  </si>
  <si>
    <t>32</t>
  </si>
  <si>
    <t>5962114R</t>
  </si>
  <si>
    <t>Upevnění tabulového staničníku</t>
  </si>
  <si>
    <t>-1922873217</t>
  </si>
  <si>
    <t>Výstroj sloupku objímka 50 až 100 mm kompletní</t>
  </si>
  <si>
    <t>33</t>
  </si>
  <si>
    <t>5962101100</t>
  </si>
  <si>
    <t>Návěstidlo staničník 320x610 pozink jednomístný</t>
  </si>
  <si>
    <t>628705104</t>
  </si>
  <si>
    <t>34</t>
  </si>
  <si>
    <t>5955101005</t>
  </si>
  <si>
    <t>Kamenivo drcené štěrk frakce 31,5/63 třídy min. BII</t>
  </si>
  <si>
    <t>-1546125580</t>
  </si>
  <si>
    <t>2752*2,2*1,575*0,3</t>
  </si>
  <si>
    <t>35</t>
  </si>
  <si>
    <t>5963146000</t>
  </si>
  <si>
    <t>Asfaltový beton ACO 11S 50/70 střednězrnný-obrusná vrstva</t>
  </si>
  <si>
    <t>-1402512280</t>
  </si>
  <si>
    <t>26*0,05*2,2</t>
  </si>
  <si>
    <t>36</t>
  </si>
  <si>
    <t>5963146010</t>
  </si>
  <si>
    <t>Asfaltový beton ACL 16S 50/70 hrubozrnný-ložní vrstva</t>
  </si>
  <si>
    <t>2053268835</t>
  </si>
  <si>
    <t>26*0,07*2,2</t>
  </si>
  <si>
    <t>37</t>
  </si>
  <si>
    <t>5963152000</t>
  </si>
  <si>
    <t>Asfaltová zálivka pro trhliny a spáry</t>
  </si>
  <si>
    <t>kg</t>
  </si>
  <si>
    <t>-1986404467</t>
  </si>
  <si>
    <t>38</t>
  </si>
  <si>
    <t>5963155005</t>
  </si>
  <si>
    <t>Asfaltová páska těsnící</t>
  </si>
  <si>
    <t>1997287701</t>
  </si>
  <si>
    <t>39</t>
  </si>
  <si>
    <t>5957131087</t>
  </si>
  <si>
    <t>Lepený izolovaný styk tv. S49 délky 6,50 m</t>
  </si>
  <si>
    <t>-1587362718</t>
  </si>
  <si>
    <t>40</t>
  </si>
  <si>
    <t>5957131000</t>
  </si>
  <si>
    <t>Lepený izolovaný styk tv. S49 délky 3,40 m</t>
  </si>
  <si>
    <t>-432625753</t>
  </si>
  <si>
    <t>41</t>
  </si>
  <si>
    <t>7497351560</t>
  </si>
  <si>
    <t>Montáž přímého ukolejnění na elektrizovaných tratích nebo v kolejových obvodech</t>
  </si>
  <si>
    <t>-452446640</t>
  </si>
  <si>
    <t>58*2</t>
  </si>
  <si>
    <t>42</t>
  </si>
  <si>
    <t>7497371630</t>
  </si>
  <si>
    <t>Demontáže zařízení trakčního vedení svodu propojení nebo ukolejnění na elektrizovaných tratích nebo v kolejových obvodech</t>
  </si>
  <si>
    <t>-1804428761</t>
  </si>
  <si>
    <t>Demontáže zařízení trakčního vedení svodu propojení nebo ukolejnění na elektrizovaných tratích nebo v kolejových obvodech - demontáž stávajícího zařízení se všemi pomocnými doplňujícími úpravami</t>
  </si>
  <si>
    <t>43</t>
  </si>
  <si>
    <t>9902200100</t>
  </si>
  <si>
    <t>Doprava obousměrná mechanizací o nosnosti přes 3,5 t objemnějšího kusového materiálu (prefabrikátů, stožárů, výhybek, rozvaděčů, vybouraných hmot atd.) do 10 km</t>
  </si>
  <si>
    <t>-87758073</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</si>
  <si>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</si>
  <si>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P</t>
  </si>
  <si>
    <t>Poznámka k položce:_x000d_
Doprava původního kol. roštu.</t>
  </si>
  <si>
    <t>44</t>
  </si>
  <si>
    <t>9902300300</t>
  </si>
  <si>
    <t>Doprava jednosměrná mechanizací o nosnosti přes 3,5 t sypanin (kameniva, písku, suti, dlažebních kostek, atd.) do 30 km</t>
  </si>
  <si>
    <t>-1705757003</t>
  </si>
  <si>
    <t>Doprava jednosměrná mechanizací o nosnosti přes 3,5 t sypanin (kameniva, písku, suti, dlažebních kostek, atd.) do 30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</si>
  <si>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Objednatel předpokládá dopravu materiálu z nejbližšího místa (lomu, skládky) a to s využitím dopravy po železnici s využitím systému volných vozů, tzn. bez fakturace zpáteční cesty. Doprava odpadu a asfaltové směsi.</t>
  </si>
  <si>
    <t>2752*2,2*1,575*0,3+6,864*2</t>
  </si>
  <si>
    <t>45</t>
  </si>
  <si>
    <t>9902400100</t>
  </si>
  <si>
    <t>Doprava jednosměrná mechanizací o nosnosti přes 3,5 t objemnějšího kusového materiálu (prefabrikátů, stožárů, výhybek, rozvaděčů, vybouraných hmot atd.) do 10 km</t>
  </si>
  <si>
    <t>674247973</t>
  </si>
  <si>
    <t>Doprava jednosměrná mechanizací o nosnosti přes 3,5 t objemnějšího kusového materiálu (prefabrikátů, stožárů, výhybek, rozvaděčů, vybouraných hmot atd.) do 10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</si>
  <si>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 xml:space="preserve">Poznámka k položce:_x000d_
Doprava vystrojených betonových pražců a plastových součástí. </t>
  </si>
  <si>
    <t>4590*0,310+2,246</t>
  </si>
  <si>
    <t>46</t>
  </si>
  <si>
    <t>9902400900</t>
  </si>
  <si>
    <t>Doprava jednosměrná mechanizací o nosnosti přes 3,5 t objemnějšího kusového materiálu (prefabrikátů, stožárů, výhybek, rozvaděčů, vybouraných hmot atd.) do 200 km</t>
  </si>
  <si>
    <t>516380029</t>
  </si>
  <si>
    <t>Doprava jednosměrná mechanizací o nosnosti přes 3,5 t objemnějšího kusového materiálu (prefabrikátů, stožárů, výhybek, rozvaděčů, vybouraných hmot atd.) do 200 km Poznámka: 1. Ceny jsou určeny pro dopravu silničními i kolejovými vozidly. 2. V cenách jednosměrné dopravy jsou započteny náklady na přepravu materiálu na místo určení včetně složení a poplatku za použití dopravní cesty. Tyto položky se použijí i v případě, kdy se předpokládá, že dopravní prostředek bude naložen i na zpáteční cestě. V tomto případě se použijí položky pro každý směr samostatně (např. doprava materiálu na stavbu a odvoz výzisku nebo suti ze stavby).</t>
  </si>
  <si>
    <t>Poznámka k položce:_x000d_
Doprava kolejnic, lisů a tabulí.</t>
  </si>
  <si>
    <t>76*75*0,04939+40,2*0,04939+1,0</t>
  </si>
  <si>
    <t>47</t>
  </si>
  <si>
    <t>9903200100</t>
  </si>
  <si>
    <t>Přeprava mechanizace na místo prováděných prací o hmotnosti přes 12 t přes 50 do 100 km</t>
  </si>
  <si>
    <t>445182996</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</si>
  <si>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</si>
  <si>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Poznámka k položce:_x000d_
Mechanizace na úpravu štěrkového lože 2x, úpravu GPK 2x, vyjmutí kol. roštu a rýpadlo.</t>
  </si>
  <si>
    <t>48</t>
  </si>
  <si>
    <t>9903200200</t>
  </si>
  <si>
    <t>Přeprava mechanizace na místo prováděných prací o hmotnosti přes 12 t do 200 km</t>
  </si>
  <si>
    <t>-943478663</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</si>
  <si>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</si>
  <si>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Poznámka k položce:_x000d_
Mechanizace na zřízení svarů odtavovací metodou a strojní čištičku.</t>
  </si>
  <si>
    <t>49</t>
  </si>
  <si>
    <t>9909000400</t>
  </si>
  <si>
    <t>Poplatek za likvidaci plastových součástí</t>
  </si>
  <si>
    <t>-390531366</t>
  </si>
  <si>
    <t xml:space="preserve">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</si>
  <si>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0,816*2,752</t>
  </si>
  <si>
    <t>50</t>
  </si>
  <si>
    <t>9909000600</t>
  </si>
  <si>
    <t>Poplatek za recyklaci odpadu (asfaltové směsi, kusový beton)</t>
  </si>
  <si>
    <t>-1721304959</t>
  </si>
  <si>
    <t xml:space="preserve">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</si>
  <si>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26*0,12*2,2</t>
  </si>
  <si>
    <t>SO 02 - VON</t>
  </si>
  <si>
    <t>VRN - Vedlejší rozpočtové náklady</t>
  </si>
  <si>
    <t>VRN</t>
  </si>
  <si>
    <t>Vedlejší rozpočtové náklady</t>
  </si>
  <si>
    <t>022101011</t>
  </si>
  <si>
    <t>Geodetické práce Geodetické práce v průběhu opravy</t>
  </si>
  <si>
    <t>799842251</t>
  </si>
  <si>
    <t>022111001</t>
  </si>
  <si>
    <t>Geodetické práce Kontrola PPK při směrové a výškové úpravě koleje zaměřením APK trať jednokolejná</t>
  </si>
  <si>
    <t>-1083621133</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</si>
  <si>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</si>
  <si>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022121001</t>
  </si>
  <si>
    <t>Geodetické práce Diagnostika technické infrastruktury Vytýčení trasy inženýrských sítí</t>
  </si>
  <si>
    <t>hod</t>
  </si>
  <si>
    <t>1667246384</t>
  </si>
  <si>
    <t xml:space="preserve">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</si>
  <si>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</si>
  <si>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</si>
  <si>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soubor</t>
  </si>
  <si>
    <t>-1084031141</t>
  </si>
  <si>
    <t>033111001</t>
  </si>
  <si>
    <t>Provozní vlivy Výluka silničního provozu se zajištěním objížďky</t>
  </si>
  <si>
    <t>-1295377972</t>
  </si>
  <si>
    <t>Provozní vlivy Výluka silničního provozu se zajištěním objížďky.</t>
  </si>
  <si>
    <t>Poznámka k položce:_x000d_
Včetně vyřízení povolení, označení objížďky a dopravního značení.</t>
  </si>
  <si>
    <t>033131001</t>
  </si>
  <si>
    <t>Provozní vlivy Organizační zajištění prací při zřizování a udržování BK kolejí a výhybek</t>
  </si>
  <si>
    <t>-921875354</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</si>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</sst>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3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8" fillId="0" borderId="0" applyNumberFormat="0" applyFill="0" applyBorder="0" applyAlignment="0" applyProtection="0"/>
  </cellStyleXfs>
  <cellXfs count="27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0" applyFont="1" applyAlignment="1">
      <alignment horizontal="left" vertical="center"/>
    </xf>
    <xf numFmtId="0" fontId="25" fillId="0" borderId="0" xfId="1" applyFont="1" applyAlignment="1">
      <alignment horizontal="center"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4" fontId="28" fillId="0" borderId="19" xfId="0" applyNumberFormat="1" applyFont="1" applyBorder="1" applyAlignment="1" applyProtection="1">
      <alignment vertical="center"/>
    </xf>
    <xf numFmtId="4" fontId="28" fillId="0" borderId="20" xfId="0" applyNumberFormat="1" applyFont="1" applyBorder="1" applyAlignment="1" applyProtection="1">
      <alignment vertical="center"/>
    </xf>
    <xf numFmtId="166"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37" fillId="0" borderId="0" xfId="0" applyFont="1" applyAlignment="1" applyProtection="1">
      <alignment vertical="center" wrapText="1"/>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urs.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v>
      </c>
      <c r="L7" s="21"/>
      <c r="M7" s="21"/>
      <c r="N7" s="21"/>
      <c r="O7" s="21"/>
      <c r="P7" s="21"/>
      <c r="Q7" s="21"/>
      <c r="R7" s="21"/>
      <c r="S7" s="21"/>
      <c r="T7" s="21"/>
      <c r="U7" s="21"/>
      <c r="V7" s="21"/>
      <c r="W7" s="21"/>
      <c r="X7" s="21"/>
      <c r="Y7" s="21"/>
      <c r="Z7" s="21"/>
      <c r="AA7" s="21"/>
      <c r="AB7" s="21"/>
      <c r="AC7" s="21"/>
      <c r="AD7" s="21"/>
      <c r="AE7" s="21"/>
      <c r="AF7" s="21"/>
      <c r="AG7" s="21"/>
      <c r="AH7" s="21"/>
      <c r="AI7" s="21"/>
      <c r="AJ7" s="21"/>
      <c r="AK7" s="31" t="s">
        <v>19</v>
      </c>
      <c r="AL7" s="21"/>
      <c r="AM7" s="21"/>
      <c r="AN7" s="26" t="s">
        <v>1</v>
      </c>
      <c r="AO7" s="21"/>
      <c r="AP7" s="21"/>
      <c r="AQ7" s="21"/>
      <c r="AR7" s="19"/>
      <c r="BE7" s="30"/>
      <c r="BS7" s="16" t="s">
        <v>6</v>
      </c>
    </row>
    <row r="8" s="1" customFormat="1" ht="12" customHeight="1">
      <c r="B8" s="20"/>
      <c r="C8" s="21"/>
      <c r="D8" s="31" t="s">
        <v>20</v>
      </c>
      <c r="E8" s="21"/>
      <c r="F8" s="21"/>
      <c r="G8" s="21"/>
      <c r="H8" s="21"/>
      <c r="I8" s="21"/>
      <c r="J8" s="21"/>
      <c r="K8" s="26" t="s">
        <v>21</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22</v>
      </c>
      <c r="AL8" s="21"/>
      <c r="AM8" s="21"/>
      <c r="AN8" s="32" t="s">
        <v>23</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24</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25</v>
      </c>
      <c r="AL10" s="21"/>
      <c r="AM10" s="21"/>
      <c r="AN10" s="26" t="s">
        <v>1</v>
      </c>
      <c r="AO10" s="21"/>
      <c r="AP10" s="21"/>
      <c r="AQ10" s="21"/>
      <c r="AR10" s="19"/>
      <c r="BE10" s="30"/>
      <c r="BS10" s="16" t="s">
        <v>6</v>
      </c>
    </row>
    <row r="11" s="1" customFormat="1" ht="18.48" customHeight="1">
      <c r="B11" s="20"/>
      <c r="C11" s="21"/>
      <c r="D11" s="21"/>
      <c r="E11" s="26" t="s">
        <v>21</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26</v>
      </c>
      <c r="AL11" s="21"/>
      <c r="AM11" s="21"/>
      <c r="AN11" s="26" t="s">
        <v>1</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27</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25</v>
      </c>
      <c r="AL13" s="21"/>
      <c r="AM13" s="21"/>
      <c r="AN13" s="33" t="s">
        <v>28</v>
      </c>
      <c r="AO13" s="21"/>
      <c r="AP13" s="21"/>
      <c r="AQ13" s="21"/>
      <c r="AR13" s="19"/>
      <c r="BE13" s="30"/>
      <c r="BS13" s="16" t="s">
        <v>6</v>
      </c>
    </row>
    <row r="14">
      <c r="B14" s="20"/>
      <c r="C14" s="21"/>
      <c r="D14" s="21"/>
      <c r="E14" s="33" t="s">
        <v>28</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26</v>
      </c>
      <c r="AL14" s="21"/>
      <c r="AM14" s="21"/>
      <c r="AN14" s="33" t="s">
        <v>28</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29</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25</v>
      </c>
      <c r="AL16" s="21"/>
      <c r="AM16" s="21"/>
      <c r="AN16" s="26" t="s">
        <v>1</v>
      </c>
      <c r="AO16" s="21"/>
      <c r="AP16" s="21"/>
      <c r="AQ16" s="21"/>
      <c r="AR16" s="19"/>
      <c r="BE16" s="30"/>
      <c r="BS16" s="16" t="s">
        <v>4</v>
      </c>
    </row>
    <row r="17" s="1" customFormat="1" ht="18.48" customHeight="1">
      <c r="B17" s="20"/>
      <c r="C17" s="21"/>
      <c r="D17" s="21"/>
      <c r="E17" s="26" t="s">
        <v>21</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26</v>
      </c>
      <c r="AL17" s="21"/>
      <c r="AM17" s="21"/>
      <c r="AN17" s="26" t="s">
        <v>1</v>
      </c>
      <c r="AO17" s="21"/>
      <c r="AP17" s="21"/>
      <c r="AQ17" s="21"/>
      <c r="AR17" s="19"/>
      <c r="BE17" s="30"/>
      <c r="BS17" s="16" t="s">
        <v>30</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31</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25</v>
      </c>
      <c r="AL19" s="21"/>
      <c r="AM19" s="21"/>
      <c r="AN19" s="26" t="s">
        <v>1</v>
      </c>
      <c r="AO19" s="21"/>
      <c r="AP19" s="21"/>
      <c r="AQ19" s="21"/>
      <c r="AR19" s="19"/>
      <c r="BE19" s="30"/>
      <c r="BS19" s="16" t="s">
        <v>6</v>
      </c>
    </row>
    <row r="20" s="1" customFormat="1" ht="18.48" customHeight="1">
      <c r="B20" s="20"/>
      <c r="C20" s="21"/>
      <c r="D20" s="21"/>
      <c r="E20" s="26" t="s">
        <v>21</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26</v>
      </c>
      <c r="AL20" s="21"/>
      <c r="AM20" s="21"/>
      <c r="AN20" s="26" t="s">
        <v>1</v>
      </c>
      <c r="AO20" s="21"/>
      <c r="AP20" s="21"/>
      <c r="AQ20" s="21"/>
      <c r="AR20" s="19"/>
      <c r="BE20" s="30"/>
      <c r="BS20" s="16" t="s">
        <v>30</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32</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16.5" customHeight="1">
      <c r="B23" s="20"/>
      <c r="C23" s="21"/>
      <c r="D23" s="21"/>
      <c r="E23" s="35" t="s">
        <v>1</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33</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ROUND(AG94,2)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34</v>
      </c>
      <c r="M28" s="44"/>
      <c r="N28" s="44"/>
      <c r="O28" s="44"/>
      <c r="P28" s="44"/>
      <c r="Q28" s="39"/>
      <c r="R28" s="39"/>
      <c r="S28" s="39"/>
      <c r="T28" s="39"/>
      <c r="U28" s="39"/>
      <c r="V28" s="39"/>
      <c r="W28" s="44" t="s">
        <v>35</v>
      </c>
      <c r="X28" s="44"/>
      <c r="Y28" s="44"/>
      <c r="Z28" s="44"/>
      <c r="AA28" s="44"/>
      <c r="AB28" s="44"/>
      <c r="AC28" s="44"/>
      <c r="AD28" s="44"/>
      <c r="AE28" s="44"/>
      <c r="AF28" s="39"/>
      <c r="AG28" s="39"/>
      <c r="AH28" s="39"/>
      <c r="AI28" s="39"/>
      <c r="AJ28" s="39"/>
      <c r="AK28" s="44" t="s">
        <v>36</v>
      </c>
      <c r="AL28" s="44"/>
      <c r="AM28" s="44"/>
      <c r="AN28" s="44"/>
      <c r="AO28" s="44"/>
      <c r="AP28" s="39"/>
      <c r="AQ28" s="39"/>
      <c r="AR28" s="43"/>
      <c r="BE28" s="30"/>
    </row>
    <row r="29" s="3" customFormat="1" ht="14.4" customHeight="1">
      <c r="A29" s="3"/>
      <c r="B29" s="45"/>
      <c r="C29" s="46"/>
      <c r="D29" s="31" t="s">
        <v>37</v>
      </c>
      <c r="E29" s="46"/>
      <c r="F29" s="31" t="s">
        <v>38</v>
      </c>
      <c r="G29" s="46"/>
      <c r="H29" s="46"/>
      <c r="I29" s="46"/>
      <c r="J29" s="46"/>
      <c r="K29" s="46"/>
      <c r="L29" s="47">
        <v>0.20999999999999999</v>
      </c>
      <c r="M29" s="46"/>
      <c r="N29" s="46"/>
      <c r="O29" s="46"/>
      <c r="P29" s="46"/>
      <c r="Q29" s="46"/>
      <c r="R29" s="46"/>
      <c r="S29" s="46"/>
      <c r="T29" s="46"/>
      <c r="U29" s="46"/>
      <c r="V29" s="46"/>
      <c r="W29" s="48">
        <f>ROUND(AZ94, 2)</f>
        <v>0</v>
      </c>
      <c r="X29" s="46"/>
      <c r="Y29" s="46"/>
      <c r="Z29" s="46"/>
      <c r="AA29" s="46"/>
      <c r="AB29" s="46"/>
      <c r="AC29" s="46"/>
      <c r="AD29" s="46"/>
      <c r="AE29" s="46"/>
      <c r="AF29" s="46"/>
      <c r="AG29" s="46"/>
      <c r="AH29" s="46"/>
      <c r="AI29" s="46"/>
      <c r="AJ29" s="46"/>
      <c r="AK29" s="48">
        <f>ROUND(AV94, 2)</f>
        <v>0</v>
      </c>
      <c r="AL29" s="46"/>
      <c r="AM29" s="46"/>
      <c r="AN29" s="46"/>
      <c r="AO29" s="46"/>
      <c r="AP29" s="46"/>
      <c r="AQ29" s="46"/>
      <c r="AR29" s="49"/>
      <c r="BE29" s="50"/>
    </row>
    <row r="30" s="3" customFormat="1" ht="14.4" customHeight="1">
      <c r="A30" s="3"/>
      <c r="B30" s="45"/>
      <c r="C30" s="46"/>
      <c r="D30" s="46"/>
      <c r="E30" s="46"/>
      <c r="F30" s="31" t="s">
        <v>39</v>
      </c>
      <c r="G30" s="46"/>
      <c r="H30" s="46"/>
      <c r="I30" s="46"/>
      <c r="J30" s="46"/>
      <c r="K30" s="46"/>
      <c r="L30" s="47">
        <v>0.14999999999999999</v>
      </c>
      <c r="M30" s="46"/>
      <c r="N30" s="46"/>
      <c r="O30" s="46"/>
      <c r="P30" s="46"/>
      <c r="Q30" s="46"/>
      <c r="R30" s="46"/>
      <c r="S30" s="46"/>
      <c r="T30" s="46"/>
      <c r="U30" s="46"/>
      <c r="V30" s="46"/>
      <c r="W30" s="48">
        <f>ROUND(BA94, 2)</f>
        <v>0</v>
      </c>
      <c r="X30" s="46"/>
      <c r="Y30" s="46"/>
      <c r="Z30" s="46"/>
      <c r="AA30" s="46"/>
      <c r="AB30" s="46"/>
      <c r="AC30" s="46"/>
      <c r="AD30" s="46"/>
      <c r="AE30" s="46"/>
      <c r="AF30" s="46"/>
      <c r="AG30" s="46"/>
      <c r="AH30" s="46"/>
      <c r="AI30" s="46"/>
      <c r="AJ30" s="46"/>
      <c r="AK30" s="48">
        <f>ROUND(AW94, 2)</f>
        <v>0</v>
      </c>
      <c r="AL30" s="46"/>
      <c r="AM30" s="46"/>
      <c r="AN30" s="46"/>
      <c r="AO30" s="46"/>
      <c r="AP30" s="46"/>
      <c r="AQ30" s="46"/>
      <c r="AR30" s="49"/>
      <c r="BE30" s="50"/>
    </row>
    <row r="31" hidden="1" s="3" customFormat="1" ht="14.4" customHeight="1">
      <c r="A31" s="3"/>
      <c r="B31" s="45"/>
      <c r="C31" s="46"/>
      <c r="D31" s="46"/>
      <c r="E31" s="46"/>
      <c r="F31" s="31" t="s">
        <v>40</v>
      </c>
      <c r="G31" s="46"/>
      <c r="H31" s="46"/>
      <c r="I31" s="46"/>
      <c r="J31" s="46"/>
      <c r="K31" s="46"/>
      <c r="L31" s="47">
        <v>0.20999999999999999</v>
      </c>
      <c r="M31" s="46"/>
      <c r="N31" s="46"/>
      <c r="O31" s="46"/>
      <c r="P31" s="46"/>
      <c r="Q31" s="46"/>
      <c r="R31" s="46"/>
      <c r="S31" s="46"/>
      <c r="T31" s="46"/>
      <c r="U31" s="46"/>
      <c r="V31" s="46"/>
      <c r="W31" s="48">
        <f>ROUND(BB94,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41</v>
      </c>
      <c r="G32" s="46"/>
      <c r="H32" s="46"/>
      <c r="I32" s="46"/>
      <c r="J32" s="46"/>
      <c r="K32" s="46"/>
      <c r="L32" s="47">
        <v>0.14999999999999999</v>
      </c>
      <c r="M32" s="46"/>
      <c r="N32" s="46"/>
      <c r="O32" s="46"/>
      <c r="P32" s="46"/>
      <c r="Q32" s="46"/>
      <c r="R32" s="46"/>
      <c r="S32" s="46"/>
      <c r="T32" s="46"/>
      <c r="U32" s="46"/>
      <c r="V32" s="46"/>
      <c r="W32" s="48">
        <f>ROUND(BC94,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42</v>
      </c>
      <c r="G33" s="46"/>
      <c r="H33" s="46"/>
      <c r="I33" s="46"/>
      <c r="J33" s="46"/>
      <c r="K33" s="46"/>
      <c r="L33" s="47">
        <v>0</v>
      </c>
      <c r="M33" s="46"/>
      <c r="N33" s="46"/>
      <c r="O33" s="46"/>
      <c r="P33" s="46"/>
      <c r="Q33" s="46"/>
      <c r="R33" s="46"/>
      <c r="S33" s="46"/>
      <c r="T33" s="46"/>
      <c r="U33" s="46"/>
      <c r="V33" s="46"/>
      <c r="W33" s="48">
        <f>ROUND(BD94, 2)</f>
        <v>0</v>
      </c>
      <c r="X33" s="46"/>
      <c r="Y33" s="46"/>
      <c r="Z33" s="46"/>
      <c r="AA33" s="46"/>
      <c r="AB33" s="46"/>
      <c r="AC33" s="46"/>
      <c r="AD33" s="46"/>
      <c r="AE33" s="46"/>
      <c r="AF33" s="46"/>
      <c r="AG33" s="46"/>
      <c r="AH33" s="46"/>
      <c r="AI33" s="46"/>
      <c r="AJ33" s="46"/>
      <c r="AK33" s="48">
        <v>0</v>
      </c>
      <c r="AL33" s="46"/>
      <c r="AM33" s="46"/>
      <c r="AN33" s="46"/>
      <c r="AO33" s="46"/>
      <c r="AP33" s="46"/>
      <c r="AQ33" s="46"/>
      <c r="AR33" s="49"/>
      <c r="BE33" s="50"/>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0"/>
    </row>
    <row r="35" s="2" customFormat="1" ht="25.92" customHeight="1">
      <c r="A35" s="37"/>
      <c r="B35" s="38"/>
      <c r="C35" s="51"/>
      <c r="D35" s="52" t="s">
        <v>43</v>
      </c>
      <c r="E35" s="53"/>
      <c r="F35" s="53"/>
      <c r="G35" s="53"/>
      <c r="H35" s="53"/>
      <c r="I35" s="53"/>
      <c r="J35" s="53"/>
      <c r="K35" s="53"/>
      <c r="L35" s="53"/>
      <c r="M35" s="53"/>
      <c r="N35" s="53"/>
      <c r="O35" s="53"/>
      <c r="P35" s="53"/>
      <c r="Q35" s="53"/>
      <c r="R35" s="53"/>
      <c r="S35" s="53"/>
      <c r="T35" s="54" t="s">
        <v>44</v>
      </c>
      <c r="U35" s="53"/>
      <c r="V35" s="53"/>
      <c r="W35" s="53"/>
      <c r="X35" s="55" t="s">
        <v>45</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14.4" customHeight="1">
      <c r="A37" s="37"/>
      <c r="B37" s="38"/>
      <c r="C37" s="39"/>
      <c r="D37" s="39"/>
      <c r="E37" s="39"/>
      <c r="F37" s="39"/>
      <c r="G37" s="39"/>
      <c r="H37" s="39"/>
      <c r="I37" s="39"/>
      <c r="J37" s="39"/>
      <c r="K37" s="39"/>
      <c r="L37" s="39"/>
      <c r="M37" s="39"/>
      <c r="N37" s="39"/>
      <c r="O37" s="39"/>
      <c r="P37" s="39"/>
      <c r="Q37" s="39"/>
      <c r="R37" s="39"/>
      <c r="S37" s="39"/>
      <c r="T37" s="39"/>
      <c r="U37" s="39"/>
      <c r="V37" s="39"/>
      <c r="W37" s="39"/>
      <c r="X37" s="39"/>
      <c r="Y37" s="39"/>
      <c r="Z37" s="39"/>
      <c r="AA37" s="39"/>
      <c r="AB37" s="39"/>
      <c r="AC37" s="39"/>
      <c r="AD37" s="39"/>
      <c r="AE37" s="39"/>
      <c r="AF37" s="39"/>
      <c r="AG37" s="39"/>
      <c r="AH37" s="39"/>
      <c r="AI37" s="39"/>
      <c r="AJ37" s="39"/>
      <c r="AK37" s="39"/>
      <c r="AL37" s="39"/>
      <c r="AM37" s="39"/>
      <c r="AN37" s="39"/>
      <c r="AO37" s="39"/>
      <c r="AP37" s="39"/>
      <c r="AQ37" s="39"/>
      <c r="AR37" s="43"/>
      <c r="BE37" s="37"/>
    </row>
    <row r="38" s="1" customFormat="1" ht="14.4"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1" customFormat="1" ht="14.4"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1" customFormat="1" ht="14.4"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1" customFormat="1" ht="14.4"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1" customFormat="1" ht="14.4"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1" customFormat="1" ht="14.4"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1" customFormat="1" ht="14.4"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1" customFormat="1" ht="14.4"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1" customFormat="1" ht="14.4"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1" customFormat="1" ht="14.4"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1" customFormat="1" ht="14.4"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2" customFormat="1" ht="14.4" customHeight="1">
      <c r="B49" s="58"/>
      <c r="C49" s="59"/>
      <c r="D49" s="60" t="s">
        <v>46</v>
      </c>
      <c r="E49" s="61"/>
      <c r="F49" s="61"/>
      <c r="G49" s="61"/>
      <c r="H49" s="61"/>
      <c r="I49" s="61"/>
      <c r="J49" s="61"/>
      <c r="K49" s="61"/>
      <c r="L49" s="61"/>
      <c r="M49" s="61"/>
      <c r="N49" s="61"/>
      <c r="O49" s="61"/>
      <c r="P49" s="61"/>
      <c r="Q49" s="61"/>
      <c r="R49" s="61"/>
      <c r="S49" s="61"/>
      <c r="T49" s="61"/>
      <c r="U49" s="61"/>
      <c r="V49" s="61"/>
      <c r="W49" s="61"/>
      <c r="X49" s="61"/>
      <c r="Y49" s="61"/>
      <c r="Z49" s="61"/>
      <c r="AA49" s="61"/>
      <c r="AB49" s="61"/>
      <c r="AC49" s="61"/>
      <c r="AD49" s="61"/>
      <c r="AE49" s="61"/>
      <c r="AF49" s="61"/>
      <c r="AG49" s="61"/>
      <c r="AH49" s="60" t="s">
        <v>47</v>
      </c>
      <c r="AI49" s="61"/>
      <c r="AJ49" s="61"/>
      <c r="AK49" s="61"/>
      <c r="AL49" s="61"/>
      <c r="AM49" s="61"/>
      <c r="AN49" s="61"/>
      <c r="AO49" s="61"/>
      <c r="AP49" s="59"/>
      <c r="AQ49" s="59"/>
      <c r="AR49" s="62"/>
    </row>
    <row r="50">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2" customFormat="1">
      <c r="A60" s="37"/>
      <c r="B60" s="38"/>
      <c r="C60" s="39"/>
      <c r="D60" s="63" t="s">
        <v>48</v>
      </c>
      <c r="E60" s="41"/>
      <c r="F60" s="41"/>
      <c r="G60" s="41"/>
      <c r="H60" s="41"/>
      <c r="I60" s="41"/>
      <c r="J60" s="41"/>
      <c r="K60" s="41"/>
      <c r="L60" s="41"/>
      <c r="M60" s="41"/>
      <c r="N60" s="41"/>
      <c r="O60" s="41"/>
      <c r="P60" s="41"/>
      <c r="Q60" s="41"/>
      <c r="R60" s="41"/>
      <c r="S60" s="41"/>
      <c r="T60" s="41"/>
      <c r="U60" s="41"/>
      <c r="V60" s="63" t="s">
        <v>49</v>
      </c>
      <c r="W60" s="41"/>
      <c r="X60" s="41"/>
      <c r="Y60" s="41"/>
      <c r="Z60" s="41"/>
      <c r="AA60" s="41"/>
      <c r="AB60" s="41"/>
      <c r="AC60" s="41"/>
      <c r="AD60" s="41"/>
      <c r="AE60" s="41"/>
      <c r="AF60" s="41"/>
      <c r="AG60" s="41"/>
      <c r="AH60" s="63" t="s">
        <v>48</v>
      </c>
      <c r="AI60" s="41"/>
      <c r="AJ60" s="41"/>
      <c r="AK60" s="41"/>
      <c r="AL60" s="41"/>
      <c r="AM60" s="63" t="s">
        <v>49</v>
      </c>
      <c r="AN60" s="41"/>
      <c r="AO60" s="41"/>
      <c r="AP60" s="39"/>
      <c r="AQ60" s="39"/>
      <c r="AR60" s="43"/>
      <c r="BE60" s="37"/>
    </row>
    <row r="61">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2" customFormat="1">
      <c r="A64" s="37"/>
      <c r="B64" s="38"/>
      <c r="C64" s="39"/>
      <c r="D64" s="60" t="s">
        <v>50</v>
      </c>
      <c r="E64" s="64"/>
      <c r="F64" s="64"/>
      <c r="G64" s="64"/>
      <c r="H64" s="64"/>
      <c r="I64" s="64"/>
      <c r="J64" s="64"/>
      <c r="K64" s="64"/>
      <c r="L64" s="64"/>
      <c r="M64" s="64"/>
      <c r="N64" s="64"/>
      <c r="O64" s="64"/>
      <c r="P64" s="64"/>
      <c r="Q64" s="64"/>
      <c r="R64" s="64"/>
      <c r="S64" s="64"/>
      <c r="T64" s="64"/>
      <c r="U64" s="64"/>
      <c r="V64" s="64"/>
      <c r="W64" s="64"/>
      <c r="X64" s="64"/>
      <c r="Y64" s="64"/>
      <c r="Z64" s="64"/>
      <c r="AA64" s="64"/>
      <c r="AB64" s="64"/>
      <c r="AC64" s="64"/>
      <c r="AD64" s="64"/>
      <c r="AE64" s="64"/>
      <c r="AF64" s="64"/>
      <c r="AG64" s="64"/>
      <c r="AH64" s="60" t="s">
        <v>51</v>
      </c>
      <c r="AI64" s="64"/>
      <c r="AJ64" s="64"/>
      <c r="AK64" s="64"/>
      <c r="AL64" s="64"/>
      <c r="AM64" s="64"/>
      <c r="AN64" s="64"/>
      <c r="AO64" s="64"/>
      <c r="AP64" s="39"/>
      <c r="AQ64" s="39"/>
      <c r="AR64" s="43"/>
      <c r="BE64" s="37"/>
    </row>
    <row r="6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2" customFormat="1">
      <c r="A75" s="37"/>
      <c r="B75" s="38"/>
      <c r="C75" s="39"/>
      <c r="D75" s="63" t="s">
        <v>48</v>
      </c>
      <c r="E75" s="41"/>
      <c r="F75" s="41"/>
      <c r="G75" s="41"/>
      <c r="H75" s="41"/>
      <c r="I75" s="41"/>
      <c r="J75" s="41"/>
      <c r="K75" s="41"/>
      <c r="L75" s="41"/>
      <c r="M75" s="41"/>
      <c r="N75" s="41"/>
      <c r="O75" s="41"/>
      <c r="P75" s="41"/>
      <c r="Q75" s="41"/>
      <c r="R75" s="41"/>
      <c r="S75" s="41"/>
      <c r="T75" s="41"/>
      <c r="U75" s="41"/>
      <c r="V75" s="63" t="s">
        <v>49</v>
      </c>
      <c r="W75" s="41"/>
      <c r="X75" s="41"/>
      <c r="Y75" s="41"/>
      <c r="Z75" s="41"/>
      <c r="AA75" s="41"/>
      <c r="AB75" s="41"/>
      <c r="AC75" s="41"/>
      <c r="AD75" s="41"/>
      <c r="AE75" s="41"/>
      <c r="AF75" s="41"/>
      <c r="AG75" s="41"/>
      <c r="AH75" s="63" t="s">
        <v>48</v>
      </c>
      <c r="AI75" s="41"/>
      <c r="AJ75" s="41"/>
      <c r="AK75" s="41"/>
      <c r="AL75" s="41"/>
      <c r="AM75" s="63" t="s">
        <v>49</v>
      </c>
      <c r="AN75" s="41"/>
      <c r="AO75" s="41"/>
      <c r="AP75" s="39"/>
      <c r="AQ75" s="39"/>
      <c r="AR75" s="43"/>
      <c r="BE75" s="37"/>
    </row>
    <row r="76" s="2" customFormat="1">
      <c r="A76" s="37"/>
      <c r="B76" s="38"/>
      <c r="C76" s="39"/>
      <c r="D76" s="39"/>
      <c r="E76" s="39"/>
      <c r="F76" s="39"/>
      <c r="G76" s="39"/>
      <c r="H76" s="39"/>
      <c r="I76" s="39"/>
      <c r="J76" s="39"/>
      <c r="K76" s="39"/>
      <c r="L76" s="39"/>
      <c r="M76" s="39"/>
      <c r="N76" s="39"/>
      <c r="O76" s="39"/>
      <c r="P76" s="39"/>
      <c r="Q76" s="39"/>
      <c r="R76" s="39"/>
      <c r="S76" s="39"/>
      <c r="T76" s="39"/>
      <c r="U76" s="39"/>
      <c r="V76" s="39"/>
      <c r="W76" s="39"/>
      <c r="X76" s="39"/>
      <c r="Y76" s="39"/>
      <c r="Z76" s="39"/>
      <c r="AA76" s="39"/>
      <c r="AB76" s="39"/>
      <c r="AC76" s="39"/>
      <c r="AD76" s="39"/>
      <c r="AE76" s="39"/>
      <c r="AF76" s="39"/>
      <c r="AG76" s="39"/>
      <c r="AH76" s="39"/>
      <c r="AI76" s="39"/>
      <c r="AJ76" s="39"/>
      <c r="AK76" s="39"/>
      <c r="AL76" s="39"/>
      <c r="AM76" s="39"/>
      <c r="AN76" s="39"/>
      <c r="AO76" s="39"/>
      <c r="AP76" s="39"/>
      <c r="AQ76" s="39"/>
      <c r="AR76" s="43"/>
      <c r="BE76" s="37"/>
    </row>
    <row r="77" s="2" customFormat="1" ht="6.96" customHeight="1">
      <c r="A77" s="37"/>
      <c r="B77" s="65"/>
      <c r="C77" s="66"/>
      <c r="D77" s="66"/>
      <c r="E77" s="66"/>
      <c r="F77" s="66"/>
      <c r="G77" s="66"/>
      <c r="H77" s="66"/>
      <c r="I77" s="66"/>
      <c r="J77" s="66"/>
      <c r="K77" s="66"/>
      <c r="L77" s="66"/>
      <c r="M77" s="66"/>
      <c r="N77" s="66"/>
      <c r="O77" s="66"/>
      <c r="P77" s="66"/>
      <c r="Q77" s="66"/>
      <c r="R77" s="66"/>
      <c r="S77" s="66"/>
      <c r="T77" s="66"/>
      <c r="U77" s="66"/>
      <c r="V77" s="66"/>
      <c r="W77" s="66"/>
      <c r="X77" s="66"/>
      <c r="Y77" s="66"/>
      <c r="Z77" s="66"/>
      <c r="AA77" s="66"/>
      <c r="AB77" s="66"/>
      <c r="AC77" s="66"/>
      <c r="AD77" s="66"/>
      <c r="AE77" s="66"/>
      <c r="AF77" s="66"/>
      <c r="AG77" s="66"/>
      <c r="AH77" s="66"/>
      <c r="AI77" s="66"/>
      <c r="AJ77" s="66"/>
      <c r="AK77" s="66"/>
      <c r="AL77" s="66"/>
      <c r="AM77" s="66"/>
      <c r="AN77" s="66"/>
      <c r="AO77" s="66"/>
      <c r="AP77" s="66"/>
      <c r="AQ77" s="66"/>
      <c r="AR77" s="43"/>
      <c r="BE77" s="37"/>
    </row>
    <row r="81" s="2" customFormat="1" ht="6.96" customHeight="1">
      <c r="A81" s="37"/>
      <c r="B81" s="67"/>
      <c r="C81" s="68"/>
      <c r="D81" s="68"/>
      <c r="E81" s="68"/>
      <c r="F81" s="68"/>
      <c r="G81" s="68"/>
      <c r="H81" s="68"/>
      <c r="I81" s="68"/>
      <c r="J81" s="68"/>
      <c r="K81" s="68"/>
      <c r="L81" s="68"/>
      <c r="M81" s="68"/>
      <c r="N81" s="68"/>
      <c r="O81" s="68"/>
      <c r="P81" s="68"/>
      <c r="Q81" s="68"/>
      <c r="R81" s="68"/>
      <c r="S81" s="68"/>
      <c r="T81" s="68"/>
      <c r="U81" s="68"/>
      <c r="V81" s="68"/>
      <c r="W81" s="68"/>
      <c r="X81" s="68"/>
      <c r="Y81" s="68"/>
      <c r="Z81" s="68"/>
      <c r="AA81" s="68"/>
      <c r="AB81" s="68"/>
      <c r="AC81" s="68"/>
      <c r="AD81" s="68"/>
      <c r="AE81" s="68"/>
      <c r="AF81" s="68"/>
      <c r="AG81" s="68"/>
      <c r="AH81" s="68"/>
      <c r="AI81" s="68"/>
      <c r="AJ81" s="68"/>
      <c r="AK81" s="68"/>
      <c r="AL81" s="68"/>
      <c r="AM81" s="68"/>
      <c r="AN81" s="68"/>
      <c r="AO81" s="68"/>
      <c r="AP81" s="68"/>
      <c r="AQ81" s="68"/>
      <c r="AR81" s="43"/>
      <c r="BE81" s="37"/>
    </row>
    <row r="82" s="2" customFormat="1" ht="24.96" customHeight="1">
      <c r="A82" s="37"/>
      <c r="B82" s="38"/>
      <c r="C82" s="22" t="s">
        <v>52</v>
      </c>
      <c r="D82" s="39"/>
      <c r="E82" s="39"/>
      <c r="F82" s="39"/>
      <c r="G82" s="39"/>
      <c r="H82" s="39"/>
      <c r="I82" s="39"/>
      <c r="J82" s="39"/>
      <c r="K82" s="39"/>
      <c r="L82" s="39"/>
      <c r="M82" s="39"/>
      <c r="N82" s="39"/>
      <c r="O82" s="39"/>
      <c r="P82" s="39"/>
      <c r="Q82" s="39"/>
      <c r="R82" s="39"/>
      <c r="S82" s="39"/>
      <c r="T82" s="39"/>
      <c r="U82" s="39"/>
      <c r="V82" s="39"/>
      <c r="W82" s="39"/>
      <c r="X82" s="39"/>
      <c r="Y82" s="39"/>
      <c r="Z82" s="39"/>
      <c r="AA82" s="39"/>
      <c r="AB82" s="39"/>
      <c r="AC82" s="39"/>
      <c r="AD82" s="39"/>
      <c r="AE82" s="39"/>
      <c r="AF82" s="39"/>
      <c r="AG82" s="39"/>
      <c r="AH82" s="39"/>
      <c r="AI82" s="39"/>
      <c r="AJ82" s="39"/>
      <c r="AK82" s="39"/>
      <c r="AL82" s="39"/>
      <c r="AM82" s="39"/>
      <c r="AN82" s="39"/>
      <c r="AO82" s="39"/>
      <c r="AP82" s="39"/>
      <c r="AQ82" s="39"/>
      <c r="AR82" s="43"/>
      <c r="BE82" s="37"/>
    </row>
    <row r="83" s="2" customFormat="1" ht="6.96" customHeight="1">
      <c r="A83" s="37"/>
      <c r="B83" s="38"/>
      <c r="C83" s="39"/>
      <c r="D83" s="39"/>
      <c r="E83" s="39"/>
      <c r="F83" s="39"/>
      <c r="G83" s="39"/>
      <c r="H83" s="39"/>
      <c r="I83" s="39"/>
      <c r="J83" s="39"/>
      <c r="K83" s="39"/>
      <c r="L83" s="39"/>
      <c r="M83" s="39"/>
      <c r="N83" s="39"/>
      <c r="O83" s="39"/>
      <c r="P83" s="39"/>
      <c r="Q83" s="39"/>
      <c r="R83" s="39"/>
      <c r="S83" s="39"/>
      <c r="T83" s="39"/>
      <c r="U83" s="39"/>
      <c r="V83" s="39"/>
      <c r="W83" s="39"/>
      <c r="X83" s="39"/>
      <c r="Y83" s="39"/>
      <c r="Z83" s="39"/>
      <c r="AA83" s="39"/>
      <c r="AB83" s="39"/>
      <c r="AC83" s="39"/>
      <c r="AD83" s="39"/>
      <c r="AE83" s="39"/>
      <c r="AF83" s="39"/>
      <c r="AG83" s="39"/>
      <c r="AH83" s="39"/>
      <c r="AI83" s="39"/>
      <c r="AJ83" s="39"/>
      <c r="AK83" s="39"/>
      <c r="AL83" s="39"/>
      <c r="AM83" s="39"/>
      <c r="AN83" s="39"/>
      <c r="AO83" s="39"/>
      <c r="AP83" s="39"/>
      <c r="AQ83" s="39"/>
      <c r="AR83" s="43"/>
      <c r="BE83" s="37"/>
    </row>
    <row r="84" s="4" customFormat="1" ht="12" customHeight="1">
      <c r="A84" s="4"/>
      <c r="B84" s="69"/>
      <c r="C84" s="31" t="s">
        <v>13</v>
      </c>
      <c r="D84" s="70"/>
      <c r="E84" s="70"/>
      <c r="F84" s="70"/>
      <c r="G84" s="70"/>
      <c r="H84" s="70"/>
      <c r="I84" s="70"/>
      <c r="J84" s="70"/>
      <c r="K84" s="70"/>
      <c r="L84" s="70" t="str">
        <f>K5</f>
        <v>202307</v>
      </c>
      <c r="M84" s="70"/>
      <c r="N84" s="70"/>
      <c r="O84" s="70"/>
      <c r="P84" s="70"/>
      <c r="Q84" s="70"/>
      <c r="R84" s="70"/>
      <c r="S84" s="70"/>
      <c r="T84" s="70"/>
      <c r="U84" s="70"/>
      <c r="V84" s="70"/>
      <c r="W84" s="70"/>
      <c r="X84" s="70"/>
      <c r="Y84" s="70"/>
      <c r="Z84" s="70"/>
      <c r="AA84" s="70"/>
      <c r="AB84" s="70"/>
      <c r="AC84" s="70"/>
      <c r="AD84" s="70"/>
      <c r="AE84" s="70"/>
      <c r="AF84" s="70"/>
      <c r="AG84" s="70"/>
      <c r="AH84" s="70"/>
      <c r="AI84" s="70"/>
      <c r="AJ84" s="70"/>
      <c r="AK84" s="70"/>
      <c r="AL84" s="70"/>
      <c r="AM84" s="70"/>
      <c r="AN84" s="70"/>
      <c r="AO84" s="70"/>
      <c r="AP84" s="70"/>
      <c r="AQ84" s="70"/>
      <c r="AR84" s="71"/>
      <c r="BE84" s="4"/>
    </row>
    <row r="85" s="5" customFormat="1" ht="36.96" customHeight="1">
      <c r="A85" s="5"/>
      <c r="B85" s="72"/>
      <c r="C85" s="73" t="s">
        <v>16</v>
      </c>
      <c r="D85" s="74"/>
      <c r="E85" s="74"/>
      <c r="F85" s="74"/>
      <c r="G85" s="74"/>
      <c r="H85" s="74"/>
      <c r="I85" s="74"/>
      <c r="J85" s="74"/>
      <c r="K85" s="74"/>
      <c r="L85" s="75" t="str">
        <f>K6</f>
        <v>Oprava trati v úseku Pivín - Bedihošť - 2. etapa</v>
      </c>
      <c r="M85" s="74"/>
      <c r="N85" s="74"/>
      <c r="O85" s="74"/>
      <c r="P85" s="74"/>
      <c r="Q85" s="74"/>
      <c r="R85" s="74"/>
      <c r="S85" s="74"/>
      <c r="T85" s="74"/>
      <c r="U85" s="74"/>
      <c r="V85" s="74"/>
      <c r="W85" s="74"/>
      <c r="X85" s="74"/>
      <c r="Y85" s="74"/>
      <c r="Z85" s="74"/>
      <c r="AA85" s="74"/>
      <c r="AB85" s="74"/>
      <c r="AC85" s="74"/>
      <c r="AD85" s="74"/>
      <c r="AE85" s="74"/>
      <c r="AF85" s="74"/>
      <c r="AG85" s="74"/>
      <c r="AH85" s="74"/>
      <c r="AI85" s="74"/>
      <c r="AJ85" s="74"/>
      <c r="AK85" s="74"/>
      <c r="AL85" s="74"/>
      <c r="AM85" s="74"/>
      <c r="AN85" s="74"/>
      <c r="AO85" s="74"/>
      <c r="AP85" s="74"/>
      <c r="AQ85" s="74"/>
      <c r="AR85" s="76"/>
      <c r="BE85" s="5"/>
    </row>
    <row r="86" s="2" customFormat="1" ht="6.96" customHeight="1">
      <c r="A86" s="37"/>
      <c r="B86" s="38"/>
      <c r="C86" s="39"/>
      <c r="D86" s="39"/>
      <c r="E86" s="39"/>
      <c r="F86" s="39"/>
      <c r="G86" s="39"/>
      <c r="H86" s="39"/>
      <c r="I86" s="39"/>
      <c r="J86" s="39"/>
      <c r="K86" s="39"/>
      <c r="L86" s="39"/>
      <c r="M86" s="39"/>
      <c r="N86" s="39"/>
      <c r="O86" s="39"/>
      <c r="P86" s="39"/>
      <c r="Q86" s="39"/>
      <c r="R86" s="39"/>
      <c r="S86" s="39"/>
      <c r="T86" s="39"/>
      <c r="U86" s="39"/>
      <c r="V86" s="39"/>
      <c r="W86" s="39"/>
      <c r="X86" s="39"/>
      <c r="Y86" s="39"/>
      <c r="Z86" s="39"/>
      <c r="AA86" s="39"/>
      <c r="AB86" s="39"/>
      <c r="AC86" s="39"/>
      <c r="AD86" s="39"/>
      <c r="AE86" s="39"/>
      <c r="AF86" s="39"/>
      <c r="AG86" s="39"/>
      <c r="AH86" s="39"/>
      <c r="AI86" s="39"/>
      <c r="AJ86" s="39"/>
      <c r="AK86" s="39"/>
      <c r="AL86" s="39"/>
      <c r="AM86" s="39"/>
      <c r="AN86" s="39"/>
      <c r="AO86" s="39"/>
      <c r="AP86" s="39"/>
      <c r="AQ86" s="39"/>
      <c r="AR86" s="43"/>
      <c r="BE86" s="37"/>
    </row>
    <row r="87" s="2" customFormat="1" ht="12" customHeight="1">
      <c r="A87" s="37"/>
      <c r="B87" s="38"/>
      <c r="C87" s="31" t="s">
        <v>20</v>
      </c>
      <c r="D87" s="39"/>
      <c r="E87" s="39"/>
      <c r="F87" s="39"/>
      <c r="G87" s="39"/>
      <c r="H87" s="39"/>
      <c r="I87" s="39"/>
      <c r="J87" s="39"/>
      <c r="K87" s="39"/>
      <c r="L87" s="77" t="str">
        <f>IF(K8="","",K8)</f>
        <v xml:space="preserve"> </v>
      </c>
      <c r="M87" s="39"/>
      <c r="N87" s="39"/>
      <c r="O87" s="39"/>
      <c r="P87" s="39"/>
      <c r="Q87" s="39"/>
      <c r="R87" s="39"/>
      <c r="S87" s="39"/>
      <c r="T87" s="39"/>
      <c r="U87" s="39"/>
      <c r="V87" s="39"/>
      <c r="W87" s="39"/>
      <c r="X87" s="39"/>
      <c r="Y87" s="39"/>
      <c r="Z87" s="39"/>
      <c r="AA87" s="39"/>
      <c r="AB87" s="39"/>
      <c r="AC87" s="39"/>
      <c r="AD87" s="39"/>
      <c r="AE87" s="39"/>
      <c r="AF87" s="39"/>
      <c r="AG87" s="39"/>
      <c r="AH87" s="39"/>
      <c r="AI87" s="31" t="s">
        <v>22</v>
      </c>
      <c r="AJ87" s="39"/>
      <c r="AK87" s="39"/>
      <c r="AL87" s="39"/>
      <c r="AM87" s="78" t="str">
        <f>IF(AN8= "","",AN8)</f>
        <v>24. 3. 2023</v>
      </c>
      <c r="AN87" s="78"/>
      <c r="AO87" s="39"/>
      <c r="AP87" s="39"/>
      <c r="AQ87" s="39"/>
      <c r="AR87" s="43"/>
      <c r="BE87" s="37"/>
    </row>
    <row r="88" s="2" customFormat="1" ht="6.96" customHeight="1">
      <c r="A88" s="37"/>
      <c r="B88" s="38"/>
      <c r="C88" s="39"/>
      <c r="D88" s="39"/>
      <c r="E88" s="39"/>
      <c r="F88" s="39"/>
      <c r="G88" s="39"/>
      <c r="H88" s="39"/>
      <c r="I88" s="39"/>
      <c r="J88" s="39"/>
      <c r="K88" s="39"/>
      <c r="L88" s="39"/>
      <c r="M88" s="39"/>
      <c r="N88" s="39"/>
      <c r="O88" s="39"/>
      <c r="P88" s="39"/>
      <c r="Q88" s="39"/>
      <c r="R88" s="39"/>
      <c r="S88" s="39"/>
      <c r="T88" s="39"/>
      <c r="U88" s="39"/>
      <c r="V88" s="39"/>
      <c r="W88" s="39"/>
      <c r="X88" s="39"/>
      <c r="Y88" s="39"/>
      <c r="Z88" s="39"/>
      <c r="AA88" s="39"/>
      <c r="AB88" s="39"/>
      <c r="AC88" s="39"/>
      <c r="AD88" s="39"/>
      <c r="AE88" s="39"/>
      <c r="AF88" s="39"/>
      <c r="AG88" s="39"/>
      <c r="AH88" s="39"/>
      <c r="AI88" s="39"/>
      <c r="AJ88" s="39"/>
      <c r="AK88" s="39"/>
      <c r="AL88" s="39"/>
      <c r="AM88" s="39"/>
      <c r="AN88" s="39"/>
      <c r="AO88" s="39"/>
      <c r="AP88" s="39"/>
      <c r="AQ88" s="39"/>
      <c r="AR88" s="43"/>
      <c r="BE88" s="37"/>
    </row>
    <row r="89" s="2" customFormat="1" ht="15.15" customHeight="1">
      <c r="A89" s="37"/>
      <c r="B89" s="38"/>
      <c r="C89" s="31" t="s">
        <v>24</v>
      </c>
      <c r="D89" s="39"/>
      <c r="E89" s="39"/>
      <c r="F89" s="39"/>
      <c r="G89" s="39"/>
      <c r="H89" s="39"/>
      <c r="I89" s="39"/>
      <c r="J89" s="39"/>
      <c r="K89" s="39"/>
      <c r="L89" s="70" t="str">
        <f>IF(E11= "","",E11)</f>
        <v xml:space="preserve"> </v>
      </c>
      <c r="M89" s="39"/>
      <c r="N89" s="39"/>
      <c r="O89" s="39"/>
      <c r="P89" s="39"/>
      <c r="Q89" s="39"/>
      <c r="R89" s="39"/>
      <c r="S89" s="39"/>
      <c r="T89" s="39"/>
      <c r="U89" s="39"/>
      <c r="V89" s="39"/>
      <c r="W89" s="39"/>
      <c r="X89" s="39"/>
      <c r="Y89" s="39"/>
      <c r="Z89" s="39"/>
      <c r="AA89" s="39"/>
      <c r="AB89" s="39"/>
      <c r="AC89" s="39"/>
      <c r="AD89" s="39"/>
      <c r="AE89" s="39"/>
      <c r="AF89" s="39"/>
      <c r="AG89" s="39"/>
      <c r="AH89" s="39"/>
      <c r="AI89" s="31" t="s">
        <v>29</v>
      </c>
      <c r="AJ89" s="39"/>
      <c r="AK89" s="39"/>
      <c r="AL89" s="39"/>
      <c r="AM89" s="79" t="str">
        <f>IF(E17="","",E17)</f>
        <v xml:space="preserve"> </v>
      </c>
      <c r="AN89" s="70"/>
      <c r="AO89" s="70"/>
      <c r="AP89" s="70"/>
      <c r="AQ89" s="39"/>
      <c r="AR89" s="43"/>
      <c r="AS89" s="80" t="s">
        <v>53</v>
      </c>
      <c r="AT89" s="81"/>
      <c r="AU89" s="82"/>
      <c r="AV89" s="82"/>
      <c r="AW89" s="82"/>
      <c r="AX89" s="82"/>
      <c r="AY89" s="82"/>
      <c r="AZ89" s="82"/>
      <c r="BA89" s="82"/>
      <c r="BB89" s="82"/>
      <c r="BC89" s="82"/>
      <c r="BD89" s="83"/>
      <c r="BE89" s="37"/>
    </row>
    <row r="90" s="2" customFormat="1" ht="15.15" customHeight="1">
      <c r="A90" s="37"/>
      <c r="B90" s="38"/>
      <c r="C90" s="31" t="s">
        <v>27</v>
      </c>
      <c r="D90" s="39"/>
      <c r="E90" s="39"/>
      <c r="F90" s="39"/>
      <c r="G90" s="39"/>
      <c r="H90" s="39"/>
      <c r="I90" s="39"/>
      <c r="J90" s="39"/>
      <c r="K90" s="39"/>
      <c r="L90" s="70" t="str">
        <f>IF(E14= "Vyplň údaj","",E14)</f>
        <v/>
      </c>
      <c r="M90" s="39"/>
      <c r="N90" s="39"/>
      <c r="O90" s="39"/>
      <c r="P90" s="39"/>
      <c r="Q90" s="39"/>
      <c r="R90" s="39"/>
      <c r="S90" s="39"/>
      <c r="T90" s="39"/>
      <c r="U90" s="39"/>
      <c r="V90" s="39"/>
      <c r="W90" s="39"/>
      <c r="X90" s="39"/>
      <c r="Y90" s="39"/>
      <c r="Z90" s="39"/>
      <c r="AA90" s="39"/>
      <c r="AB90" s="39"/>
      <c r="AC90" s="39"/>
      <c r="AD90" s="39"/>
      <c r="AE90" s="39"/>
      <c r="AF90" s="39"/>
      <c r="AG90" s="39"/>
      <c r="AH90" s="39"/>
      <c r="AI90" s="31" t="s">
        <v>31</v>
      </c>
      <c r="AJ90" s="39"/>
      <c r="AK90" s="39"/>
      <c r="AL90" s="39"/>
      <c r="AM90" s="79" t="str">
        <f>IF(E20="","",E20)</f>
        <v xml:space="preserve"> </v>
      </c>
      <c r="AN90" s="70"/>
      <c r="AO90" s="70"/>
      <c r="AP90" s="70"/>
      <c r="AQ90" s="39"/>
      <c r="AR90" s="43"/>
      <c r="AS90" s="84"/>
      <c r="AT90" s="85"/>
      <c r="AU90" s="86"/>
      <c r="AV90" s="86"/>
      <c r="AW90" s="86"/>
      <c r="AX90" s="86"/>
      <c r="AY90" s="86"/>
      <c r="AZ90" s="86"/>
      <c r="BA90" s="86"/>
      <c r="BB90" s="86"/>
      <c r="BC90" s="86"/>
      <c r="BD90" s="87"/>
      <c r="BE90" s="37"/>
    </row>
    <row r="91" s="2" customFormat="1" ht="10.8" customHeight="1">
      <c r="A91" s="37"/>
      <c r="B91" s="38"/>
      <c r="C91" s="39"/>
      <c r="D91" s="39"/>
      <c r="E91" s="39"/>
      <c r="F91" s="39"/>
      <c r="G91" s="39"/>
      <c r="H91" s="39"/>
      <c r="I91" s="39"/>
      <c r="J91" s="39"/>
      <c r="K91" s="39"/>
      <c r="L91" s="39"/>
      <c r="M91" s="39"/>
      <c r="N91" s="39"/>
      <c r="O91" s="39"/>
      <c r="P91" s="39"/>
      <c r="Q91" s="39"/>
      <c r="R91" s="39"/>
      <c r="S91" s="39"/>
      <c r="T91" s="39"/>
      <c r="U91" s="39"/>
      <c r="V91" s="39"/>
      <c r="W91" s="39"/>
      <c r="X91" s="39"/>
      <c r="Y91" s="39"/>
      <c r="Z91" s="39"/>
      <c r="AA91" s="39"/>
      <c r="AB91" s="39"/>
      <c r="AC91" s="39"/>
      <c r="AD91" s="39"/>
      <c r="AE91" s="39"/>
      <c r="AF91" s="39"/>
      <c r="AG91" s="39"/>
      <c r="AH91" s="39"/>
      <c r="AI91" s="39"/>
      <c r="AJ91" s="39"/>
      <c r="AK91" s="39"/>
      <c r="AL91" s="39"/>
      <c r="AM91" s="39"/>
      <c r="AN91" s="39"/>
      <c r="AO91" s="39"/>
      <c r="AP91" s="39"/>
      <c r="AQ91" s="39"/>
      <c r="AR91" s="43"/>
      <c r="AS91" s="88"/>
      <c r="AT91" s="89"/>
      <c r="AU91" s="90"/>
      <c r="AV91" s="90"/>
      <c r="AW91" s="90"/>
      <c r="AX91" s="90"/>
      <c r="AY91" s="90"/>
      <c r="AZ91" s="90"/>
      <c r="BA91" s="90"/>
      <c r="BB91" s="90"/>
      <c r="BC91" s="90"/>
      <c r="BD91" s="91"/>
      <c r="BE91" s="37"/>
    </row>
    <row r="92" s="2" customFormat="1" ht="29.28" customHeight="1">
      <c r="A92" s="37"/>
      <c r="B92" s="38"/>
      <c r="C92" s="92" t="s">
        <v>54</v>
      </c>
      <c r="D92" s="93"/>
      <c r="E92" s="93"/>
      <c r="F92" s="93"/>
      <c r="G92" s="93"/>
      <c r="H92" s="94"/>
      <c r="I92" s="95" t="s">
        <v>55</v>
      </c>
      <c r="J92" s="93"/>
      <c r="K92" s="93"/>
      <c r="L92" s="93"/>
      <c r="M92" s="93"/>
      <c r="N92" s="93"/>
      <c r="O92" s="93"/>
      <c r="P92" s="93"/>
      <c r="Q92" s="93"/>
      <c r="R92" s="93"/>
      <c r="S92" s="93"/>
      <c r="T92" s="93"/>
      <c r="U92" s="93"/>
      <c r="V92" s="93"/>
      <c r="W92" s="93"/>
      <c r="X92" s="93"/>
      <c r="Y92" s="93"/>
      <c r="Z92" s="93"/>
      <c r="AA92" s="93"/>
      <c r="AB92" s="93"/>
      <c r="AC92" s="93"/>
      <c r="AD92" s="93"/>
      <c r="AE92" s="93"/>
      <c r="AF92" s="93"/>
      <c r="AG92" s="96" t="s">
        <v>56</v>
      </c>
      <c r="AH92" s="93"/>
      <c r="AI92" s="93"/>
      <c r="AJ92" s="93"/>
      <c r="AK92" s="93"/>
      <c r="AL92" s="93"/>
      <c r="AM92" s="93"/>
      <c r="AN92" s="95" t="s">
        <v>57</v>
      </c>
      <c r="AO92" s="93"/>
      <c r="AP92" s="97"/>
      <c r="AQ92" s="98" t="s">
        <v>58</v>
      </c>
      <c r="AR92" s="43"/>
      <c r="AS92" s="99" t="s">
        <v>59</v>
      </c>
      <c r="AT92" s="100" t="s">
        <v>60</v>
      </c>
      <c r="AU92" s="100" t="s">
        <v>61</v>
      </c>
      <c r="AV92" s="100" t="s">
        <v>62</v>
      </c>
      <c r="AW92" s="100" t="s">
        <v>63</v>
      </c>
      <c r="AX92" s="100" t="s">
        <v>64</v>
      </c>
      <c r="AY92" s="100" t="s">
        <v>65</v>
      </c>
      <c r="AZ92" s="100" t="s">
        <v>66</v>
      </c>
      <c r="BA92" s="100" t="s">
        <v>67</v>
      </c>
      <c r="BB92" s="100" t="s">
        <v>68</v>
      </c>
      <c r="BC92" s="100" t="s">
        <v>69</v>
      </c>
      <c r="BD92" s="101" t="s">
        <v>70</v>
      </c>
      <c r="BE92" s="37"/>
    </row>
    <row r="93" s="2" customFormat="1" ht="10.8" customHeight="1">
      <c r="A93" s="37"/>
      <c r="B93" s="38"/>
      <c r="C93" s="39"/>
      <c r="D93" s="39"/>
      <c r="E93" s="39"/>
      <c r="F93" s="39"/>
      <c r="G93" s="39"/>
      <c r="H93" s="39"/>
      <c r="I93" s="39"/>
      <c r="J93" s="39"/>
      <c r="K93" s="39"/>
      <c r="L93" s="39"/>
      <c r="M93" s="39"/>
      <c r="N93" s="39"/>
      <c r="O93" s="39"/>
      <c r="P93" s="39"/>
      <c r="Q93" s="39"/>
      <c r="R93" s="39"/>
      <c r="S93" s="39"/>
      <c r="T93" s="39"/>
      <c r="U93" s="39"/>
      <c r="V93" s="39"/>
      <c r="W93" s="39"/>
      <c r="X93" s="39"/>
      <c r="Y93" s="39"/>
      <c r="Z93" s="39"/>
      <c r="AA93" s="39"/>
      <c r="AB93" s="39"/>
      <c r="AC93" s="39"/>
      <c r="AD93" s="39"/>
      <c r="AE93" s="39"/>
      <c r="AF93" s="39"/>
      <c r="AG93" s="39"/>
      <c r="AH93" s="39"/>
      <c r="AI93" s="39"/>
      <c r="AJ93" s="39"/>
      <c r="AK93" s="39"/>
      <c r="AL93" s="39"/>
      <c r="AM93" s="39"/>
      <c r="AN93" s="39"/>
      <c r="AO93" s="39"/>
      <c r="AP93" s="39"/>
      <c r="AQ93" s="39"/>
      <c r="AR93" s="43"/>
      <c r="AS93" s="102"/>
      <c r="AT93" s="103"/>
      <c r="AU93" s="103"/>
      <c r="AV93" s="103"/>
      <c r="AW93" s="103"/>
      <c r="AX93" s="103"/>
      <c r="AY93" s="103"/>
      <c r="AZ93" s="103"/>
      <c r="BA93" s="103"/>
      <c r="BB93" s="103"/>
      <c r="BC93" s="103"/>
      <c r="BD93" s="104"/>
      <c r="BE93" s="37"/>
    </row>
    <row r="94" s="6" customFormat="1" ht="32.4" customHeight="1">
      <c r="A94" s="6"/>
      <c r="B94" s="105"/>
      <c r="C94" s="106" t="s">
        <v>71</v>
      </c>
      <c r="D94" s="107"/>
      <c r="E94" s="107"/>
      <c r="F94" s="107"/>
      <c r="G94" s="107"/>
      <c r="H94" s="107"/>
      <c r="I94" s="107"/>
      <c r="J94" s="107"/>
      <c r="K94" s="107"/>
      <c r="L94" s="107"/>
      <c r="M94" s="107"/>
      <c r="N94" s="107"/>
      <c r="O94" s="107"/>
      <c r="P94" s="107"/>
      <c r="Q94" s="107"/>
      <c r="R94" s="107"/>
      <c r="S94" s="107"/>
      <c r="T94" s="107"/>
      <c r="U94" s="107"/>
      <c r="V94" s="107"/>
      <c r="W94" s="107"/>
      <c r="X94" s="107"/>
      <c r="Y94" s="107"/>
      <c r="Z94" s="107"/>
      <c r="AA94" s="107"/>
      <c r="AB94" s="107"/>
      <c r="AC94" s="107"/>
      <c r="AD94" s="107"/>
      <c r="AE94" s="107"/>
      <c r="AF94" s="107"/>
      <c r="AG94" s="108">
        <f>ROUND(SUM(AG95:AG96),2)</f>
        <v>0</v>
      </c>
      <c r="AH94" s="108"/>
      <c r="AI94" s="108"/>
      <c r="AJ94" s="108"/>
      <c r="AK94" s="108"/>
      <c r="AL94" s="108"/>
      <c r="AM94" s="108"/>
      <c r="AN94" s="109">
        <f>SUM(AG94,AT94)</f>
        <v>0</v>
      </c>
      <c r="AO94" s="109"/>
      <c r="AP94" s="109"/>
      <c r="AQ94" s="110" t="s">
        <v>1</v>
      </c>
      <c r="AR94" s="111"/>
      <c r="AS94" s="112">
        <f>ROUND(SUM(AS95:AS96),2)</f>
        <v>0</v>
      </c>
      <c r="AT94" s="113">
        <f>ROUND(SUM(AV94:AW94),2)</f>
        <v>0</v>
      </c>
      <c r="AU94" s="114">
        <f>ROUND(SUM(AU95:AU96),5)</f>
        <v>0</v>
      </c>
      <c r="AV94" s="113">
        <f>ROUND(AZ94*L29,2)</f>
        <v>0</v>
      </c>
      <c r="AW94" s="113">
        <f>ROUND(BA94*L30,2)</f>
        <v>0</v>
      </c>
      <c r="AX94" s="113">
        <f>ROUND(BB94*L29,2)</f>
        <v>0</v>
      </c>
      <c r="AY94" s="113">
        <f>ROUND(BC94*L30,2)</f>
        <v>0</v>
      </c>
      <c r="AZ94" s="113">
        <f>ROUND(SUM(AZ95:AZ96),2)</f>
        <v>0</v>
      </c>
      <c r="BA94" s="113">
        <f>ROUND(SUM(BA95:BA96),2)</f>
        <v>0</v>
      </c>
      <c r="BB94" s="113">
        <f>ROUND(SUM(BB95:BB96),2)</f>
        <v>0</v>
      </c>
      <c r="BC94" s="113">
        <f>ROUND(SUM(BC95:BC96),2)</f>
        <v>0</v>
      </c>
      <c r="BD94" s="115">
        <f>ROUND(SUM(BD95:BD96),2)</f>
        <v>0</v>
      </c>
      <c r="BE94" s="6"/>
      <c r="BS94" s="116" t="s">
        <v>72</v>
      </c>
      <c r="BT94" s="116" t="s">
        <v>73</v>
      </c>
      <c r="BU94" s="117" t="s">
        <v>74</v>
      </c>
      <c r="BV94" s="116" t="s">
        <v>75</v>
      </c>
      <c r="BW94" s="116" t="s">
        <v>5</v>
      </c>
      <c r="BX94" s="116" t="s">
        <v>76</v>
      </c>
      <c r="CL94" s="116" t="s">
        <v>1</v>
      </c>
    </row>
    <row r="95" s="7" customFormat="1" ht="16.5" customHeight="1">
      <c r="A95" s="118" t="s">
        <v>77</v>
      </c>
      <c r="B95" s="119"/>
      <c r="C95" s="120"/>
      <c r="D95" s="121" t="s">
        <v>78</v>
      </c>
      <c r="E95" s="121"/>
      <c r="F95" s="121"/>
      <c r="G95" s="121"/>
      <c r="H95" s="121"/>
      <c r="I95" s="122"/>
      <c r="J95" s="121" t="s">
        <v>79</v>
      </c>
      <c r="K95" s="121"/>
      <c r="L95" s="121"/>
      <c r="M95" s="121"/>
      <c r="N95" s="121"/>
      <c r="O95" s="121"/>
      <c r="P95" s="121"/>
      <c r="Q95" s="121"/>
      <c r="R95" s="121"/>
      <c r="S95" s="121"/>
      <c r="T95" s="121"/>
      <c r="U95" s="121"/>
      <c r="V95" s="121"/>
      <c r="W95" s="121"/>
      <c r="X95" s="121"/>
      <c r="Y95" s="121"/>
      <c r="Z95" s="121"/>
      <c r="AA95" s="121"/>
      <c r="AB95" s="121"/>
      <c r="AC95" s="121"/>
      <c r="AD95" s="121"/>
      <c r="AE95" s="121"/>
      <c r="AF95" s="121"/>
      <c r="AG95" s="123">
        <f>'SO 01 - Práce ST'!J30</f>
        <v>0</v>
      </c>
      <c r="AH95" s="122"/>
      <c r="AI95" s="122"/>
      <c r="AJ95" s="122"/>
      <c r="AK95" s="122"/>
      <c r="AL95" s="122"/>
      <c r="AM95" s="122"/>
      <c r="AN95" s="123">
        <f>SUM(AG95,AT95)</f>
        <v>0</v>
      </c>
      <c r="AO95" s="122"/>
      <c r="AP95" s="122"/>
      <c r="AQ95" s="124" t="s">
        <v>80</v>
      </c>
      <c r="AR95" s="125"/>
      <c r="AS95" s="126">
        <v>0</v>
      </c>
      <c r="AT95" s="127">
        <f>ROUND(SUM(AV95:AW95),2)</f>
        <v>0</v>
      </c>
      <c r="AU95" s="128">
        <f>'SO 01 - Práce ST'!P119</f>
        <v>0</v>
      </c>
      <c r="AV95" s="127">
        <f>'SO 01 - Práce ST'!J33</f>
        <v>0</v>
      </c>
      <c r="AW95" s="127">
        <f>'SO 01 - Práce ST'!J34</f>
        <v>0</v>
      </c>
      <c r="AX95" s="127">
        <f>'SO 01 - Práce ST'!J35</f>
        <v>0</v>
      </c>
      <c r="AY95" s="127">
        <f>'SO 01 - Práce ST'!J36</f>
        <v>0</v>
      </c>
      <c r="AZ95" s="127">
        <f>'SO 01 - Práce ST'!F33</f>
        <v>0</v>
      </c>
      <c r="BA95" s="127">
        <f>'SO 01 - Práce ST'!F34</f>
        <v>0</v>
      </c>
      <c r="BB95" s="127">
        <f>'SO 01 - Práce ST'!F35</f>
        <v>0</v>
      </c>
      <c r="BC95" s="127">
        <f>'SO 01 - Práce ST'!F36</f>
        <v>0</v>
      </c>
      <c r="BD95" s="129">
        <f>'SO 01 - Práce ST'!F37</f>
        <v>0</v>
      </c>
      <c r="BE95" s="7"/>
      <c r="BT95" s="130" t="s">
        <v>81</v>
      </c>
      <c r="BV95" s="130" t="s">
        <v>75</v>
      </c>
      <c r="BW95" s="130" t="s">
        <v>82</v>
      </c>
      <c r="BX95" s="130" t="s">
        <v>5</v>
      </c>
      <c r="CL95" s="130" t="s">
        <v>1</v>
      </c>
      <c r="CM95" s="130" t="s">
        <v>83</v>
      </c>
    </row>
    <row r="96" s="7" customFormat="1" ht="16.5" customHeight="1">
      <c r="A96" s="118" t="s">
        <v>77</v>
      </c>
      <c r="B96" s="119"/>
      <c r="C96" s="120"/>
      <c r="D96" s="121" t="s">
        <v>84</v>
      </c>
      <c r="E96" s="121"/>
      <c r="F96" s="121"/>
      <c r="G96" s="121"/>
      <c r="H96" s="121"/>
      <c r="I96" s="122"/>
      <c r="J96" s="121" t="s">
        <v>85</v>
      </c>
      <c r="K96" s="121"/>
      <c r="L96" s="121"/>
      <c r="M96" s="121"/>
      <c r="N96" s="121"/>
      <c r="O96" s="121"/>
      <c r="P96" s="121"/>
      <c r="Q96" s="121"/>
      <c r="R96" s="121"/>
      <c r="S96" s="121"/>
      <c r="T96" s="121"/>
      <c r="U96" s="121"/>
      <c r="V96" s="121"/>
      <c r="W96" s="121"/>
      <c r="X96" s="121"/>
      <c r="Y96" s="121"/>
      <c r="Z96" s="121"/>
      <c r="AA96" s="121"/>
      <c r="AB96" s="121"/>
      <c r="AC96" s="121"/>
      <c r="AD96" s="121"/>
      <c r="AE96" s="121"/>
      <c r="AF96" s="121"/>
      <c r="AG96" s="123">
        <f>'SO 02 - VON'!J30</f>
        <v>0</v>
      </c>
      <c r="AH96" s="122"/>
      <c r="AI96" s="122"/>
      <c r="AJ96" s="122"/>
      <c r="AK96" s="122"/>
      <c r="AL96" s="122"/>
      <c r="AM96" s="122"/>
      <c r="AN96" s="123">
        <f>SUM(AG96,AT96)</f>
        <v>0</v>
      </c>
      <c r="AO96" s="122"/>
      <c r="AP96" s="122"/>
      <c r="AQ96" s="124" t="s">
        <v>80</v>
      </c>
      <c r="AR96" s="125"/>
      <c r="AS96" s="131">
        <v>0</v>
      </c>
      <c r="AT96" s="132">
        <f>ROUND(SUM(AV96:AW96),2)</f>
        <v>0</v>
      </c>
      <c r="AU96" s="133">
        <f>'SO 02 - VON'!P117</f>
        <v>0</v>
      </c>
      <c r="AV96" s="132">
        <f>'SO 02 - VON'!J33</f>
        <v>0</v>
      </c>
      <c r="AW96" s="132">
        <f>'SO 02 - VON'!J34</f>
        <v>0</v>
      </c>
      <c r="AX96" s="132">
        <f>'SO 02 - VON'!J35</f>
        <v>0</v>
      </c>
      <c r="AY96" s="132">
        <f>'SO 02 - VON'!J36</f>
        <v>0</v>
      </c>
      <c r="AZ96" s="132">
        <f>'SO 02 - VON'!F33</f>
        <v>0</v>
      </c>
      <c r="BA96" s="132">
        <f>'SO 02 - VON'!F34</f>
        <v>0</v>
      </c>
      <c r="BB96" s="132">
        <f>'SO 02 - VON'!F35</f>
        <v>0</v>
      </c>
      <c r="BC96" s="132">
        <f>'SO 02 - VON'!F36</f>
        <v>0</v>
      </c>
      <c r="BD96" s="134">
        <f>'SO 02 - VON'!F37</f>
        <v>0</v>
      </c>
      <c r="BE96" s="7"/>
      <c r="BT96" s="130" t="s">
        <v>81</v>
      </c>
      <c r="BV96" s="130" t="s">
        <v>75</v>
      </c>
      <c r="BW96" s="130" t="s">
        <v>86</v>
      </c>
      <c r="BX96" s="130" t="s">
        <v>5</v>
      </c>
      <c r="CL96" s="130" t="s">
        <v>1</v>
      </c>
      <c r="CM96" s="130" t="s">
        <v>83</v>
      </c>
    </row>
    <row r="97" s="2" customFormat="1" ht="30" customHeight="1">
      <c r="A97" s="37"/>
      <c r="B97" s="38"/>
      <c r="C97" s="39"/>
      <c r="D97" s="39"/>
      <c r="E97" s="39"/>
      <c r="F97" s="39"/>
      <c r="G97" s="39"/>
      <c r="H97" s="39"/>
      <c r="I97" s="39"/>
      <c r="J97" s="39"/>
      <c r="K97" s="39"/>
      <c r="L97" s="39"/>
      <c r="M97" s="39"/>
      <c r="N97" s="39"/>
      <c r="O97" s="39"/>
      <c r="P97" s="39"/>
      <c r="Q97" s="39"/>
      <c r="R97" s="39"/>
      <c r="S97" s="39"/>
      <c r="T97" s="39"/>
      <c r="U97" s="39"/>
      <c r="V97" s="39"/>
      <c r="W97" s="39"/>
      <c r="X97" s="39"/>
      <c r="Y97" s="39"/>
      <c r="Z97" s="39"/>
      <c r="AA97" s="39"/>
      <c r="AB97" s="39"/>
      <c r="AC97" s="39"/>
      <c r="AD97" s="39"/>
      <c r="AE97" s="39"/>
      <c r="AF97" s="39"/>
      <c r="AG97" s="39"/>
      <c r="AH97" s="39"/>
      <c r="AI97" s="39"/>
      <c r="AJ97" s="39"/>
      <c r="AK97" s="39"/>
      <c r="AL97" s="39"/>
      <c r="AM97" s="39"/>
      <c r="AN97" s="39"/>
      <c r="AO97" s="39"/>
      <c r="AP97" s="39"/>
      <c r="AQ97" s="39"/>
      <c r="AR97" s="43"/>
      <c r="AS97" s="37"/>
      <c r="AT97" s="37"/>
      <c r="AU97" s="37"/>
      <c r="AV97" s="37"/>
      <c r="AW97" s="37"/>
      <c r="AX97" s="37"/>
      <c r="AY97" s="37"/>
      <c r="AZ97" s="37"/>
      <c r="BA97" s="37"/>
      <c r="BB97" s="37"/>
      <c r="BC97" s="37"/>
      <c r="BD97" s="37"/>
      <c r="BE97" s="37"/>
    </row>
    <row r="98" s="2" customFormat="1" ht="6.96" customHeight="1">
      <c r="A98" s="37"/>
      <c r="B98" s="65"/>
      <c r="C98" s="66"/>
      <c r="D98" s="66"/>
      <c r="E98" s="66"/>
      <c r="F98" s="66"/>
      <c r="G98" s="66"/>
      <c r="H98" s="66"/>
      <c r="I98" s="66"/>
      <c r="J98" s="66"/>
      <c r="K98" s="66"/>
      <c r="L98" s="66"/>
      <c r="M98" s="66"/>
      <c r="N98" s="66"/>
      <c r="O98" s="66"/>
      <c r="P98" s="66"/>
      <c r="Q98" s="66"/>
      <c r="R98" s="66"/>
      <c r="S98" s="66"/>
      <c r="T98" s="66"/>
      <c r="U98" s="66"/>
      <c r="V98" s="66"/>
      <c r="W98" s="66"/>
      <c r="X98" s="66"/>
      <c r="Y98" s="66"/>
      <c r="Z98" s="66"/>
      <c r="AA98" s="66"/>
      <c r="AB98" s="66"/>
      <c r="AC98" s="66"/>
      <c r="AD98" s="66"/>
      <c r="AE98" s="66"/>
      <c r="AF98" s="66"/>
      <c r="AG98" s="66"/>
      <c r="AH98" s="66"/>
      <c r="AI98" s="66"/>
      <c r="AJ98" s="66"/>
      <c r="AK98" s="66"/>
      <c r="AL98" s="66"/>
      <c r="AM98" s="66"/>
      <c r="AN98" s="66"/>
      <c r="AO98" s="66"/>
      <c r="AP98" s="66"/>
      <c r="AQ98" s="66"/>
      <c r="AR98" s="43"/>
      <c r="AS98" s="37"/>
      <c r="AT98" s="37"/>
      <c r="AU98" s="37"/>
      <c r="AV98" s="37"/>
      <c r="AW98" s="37"/>
      <c r="AX98" s="37"/>
      <c r="AY98" s="37"/>
      <c r="AZ98" s="37"/>
      <c r="BA98" s="37"/>
      <c r="BB98" s="37"/>
      <c r="BC98" s="37"/>
      <c r="BD98" s="37"/>
      <c r="BE98" s="37"/>
    </row>
  </sheetData>
  <sheetProtection sheet="1" formatColumns="0" formatRows="0" objects="1" scenarios="1" spinCount="100000" saltValue="7FcZKOGR0pHuk3Fvvoj8KsCtVYOjy3Rj/7d4FbY1Dv4uQlzbbDd+K7TrXhrhouaMmm98noob/9F3QMHnvztqbQ==" hashValue="eIVE+tpWx4K0/7UdFZKJHyPyKbploZCVuBv+fOBdC8ip7wQ56YZOVY1bNZobKVKbQnjOFmKrAeDng6WkpkNqzw==" algorithmName="SHA-512" password="CC35"/>
  <mergeCells count="46">
    <mergeCell ref="BE5:BE34"/>
    <mergeCell ref="K5:AJ5"/>
    <mergeCell ref="K6:AJ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AK31:AO31"/>
    <mergeCell ref="L31:P31"/>
    <mergeCell ref="W32:AE32"/>
    <mergeCell ref="AK32:AO32"/>
    <mergeCell ref="L32:P32"/>
    <mergeCell ref="W33:AE33"/>
    <mergeCell ref="AK33:AO33"/>
    <mergeCell ref="L33:P33"/>
    <mergeCell ref="X35:AB35"/>
    <mergeCell ref="AK35:AO35"/>
    <mergeCell ref="L85:AJ85"/>
    <mergeCell ref="AM87:AN87"/>
    <mergeCell ref="AM89:AP89"/>
    <mergeCell ref="AS89:AT91"/>
    <mergeCell ref="AM90:AP90"/>
    <mergeCell ref="C92:G92"/>
    <mergeCell ref="I92:AF92"/>
    <mergeCell ref="AG92:AM92"/>
    <mergeCell ref="AN92:AP92"/>
    <mergeCell ref="AN95:AP95"/>
    <mergeCell ref="AG95:AM95"/>
    <mergeCell ref="D95:H95"/>
    <mergeCell ref="J95:AF95"/>
    <mergeCell ref="AN96:AP96"/>
    <mergeCell ref="AG96:AM96"/>
    <mergeCell ref="D96:H96"/>
    <mergeCell ref="J96:AF96"/>
    <mergeCell ref="AG94:AM94"/>
    <mergeCell ref="AN94:AP94"/>
    <mergeCell ref="AR2:BE2"/>
  </mergeCells>
  <hyperlinks>
    <hyperlink ref="A95" location="'SO 01 - Práce ST'!C2" display="/"/>
    <hyperlink ref="A96" location="'SO 02 - VON'!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82</v>
      </c>
    </row>
    <row r="3" s="1" customFormat="1" ht="6.96" customHeight="1">
      <c r="B3" s="135"/>
      <c r="C3" s="136"/>
      <c r="D3" s="136"/>
      <c r="E3" s="136"/>
      <c r="F3" s="136"/>
      <c r="G3" s="136"/>
      <c r="H3" s="136"/>
      <c r="I3" s="136"/>
      <c r="J3" s="136"/>
      <c r="K3" s="136"/>
      <c r="L3" s="19"/>
      <c r="AT3" s="16" t="s">
        <v>83</v>
      </c>
    </row>
    <row r="4" s="1" customFormat="1" ht="24.96" customHeight="1">
      <c r="B4" s="19"/>
      <c r="D4" s="137" t="s">
        <v>87</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Oprava trati v úseku Pivín - Bedihošť - 2. etapa</v>
      </c>
      <c r="F7" s="139"/>
      <c r="G7" s="139"/>
      <c r="H7" s="139"/>
      <c r="L7" s="19"/>
    </row>
    <row r="8" s="2" customFormat="1" ht="12" customHeight="1">
      <c r="A8" s="37"/>
      <c r="B8" s="43"/>
      <c r="C8" s="37"/>
      <c r="D8" s="139" t="s">
        <v>88</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89</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24. 3. 2023</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26</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27</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26</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29</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tr">
        <f>IF('Rekapitulace stavby'!E17="","",'Rekapitulace stavby'!E17)</f>
        <v xml:space="preserve"> </v>
      </c>
      <c r="F21" s="37"/>
      <c r="G21" s="37"/>
      <c r="H21" s="37"/>
      <c r="I21" s="139" t="s">
        <v>26</v>
      </c>
      <c r="J21" s="142" t="str">
        <f>IF('Rekapitulace stavby'!AN17="","",'Rekapitulace stavby'!AN17)</f>
        <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31</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26</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32</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33</v>
      </c>
      <c r="E30" s="37"/>
      <c r="F30" s="37"/>
      <c r="G30" s="37"/>
      <c r="H30" s="37"/>
      <c r="I30" s="37"/>
      <c r="J30" s="150">
        <f>ROUND(J119,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35</v>
      </c>
      <c r="G32" s="37"/>
      <c r="H32" s="37"/>
      <c r="I32" s="151" t="s">
        <v>34</v>
      </c>
      <c r="J32" s="151" t="s">
        <v>36</v>
      </c>
      <c r="K32" s="37"/>
      <c r="L32" s="62"/>
      <c r="S32" s="37"/>
      <c r="T32" s="37"/>
      <c r="U32" s="37"/>
      <c r="V32" s="37"/>
      <c r="W32" s="37"/>
      <c r="X32" s="37"/>
      <c r="Y32" s="37"/>
      <c r="Z32" s="37"/>
      <c r="AA32" s="37"/>
      <c r="AB32" s="37"/>
      <c r="AC32" s="37"/>
      <c r="AD32" s="37"/>
      <c r="AE32" s="37"/>
    </row>
    <row r="33" s="2" customFormat="1" ht="14.4" customHeight="1">
      <c r="A33" s="37"/>
      <c r="B33" s="43"/>
      <c r="C33" s="37"/>
      <c r="D33" s="152" t="s">
        <v>37</v>
      </c>
      <c r="E33" s="139" t="s">
        <v>38</v>
      </c>
      <c r="F33" s="153">
        <f>ROUND((SUM(BE119:BE261)),  2)</f>
        <v>0</v>
      </c>
      <c r="G33" s="37"/>
      <c r="H33" s="37"/>
      <c r="I33" s="154">
        <v>0.20999999999999999</v>
      </c>
      <c r="J33" s="153">
        <f>ROUND(((SUM(BE119:BE261))*I33),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39</v>
      </c>
      <c r="F34" s="153">
        <f>ROUND((SUM(BF119:BF261)),  2)</f>
        <v>0</v>
      </c>
      <c r="G34" s="37"/>
      <c r="H34" s="37"/>
      <c r="I34" s="154">
        <v>0.14999999999999999</v>
      </c>
      <c r="J34" s="153">
        <f>ROUND(((SUM(BF119:BF261))*I34),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40</v>
      </c>
      <c r="F35" s="153">
        <f>ROUND((SUM(BG119:BG261)),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41</v>
      </c>
      <c r="F36" s="153">
        <f>ROUND((SUM(BH119:BH261)),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42</v>
      </c>
      <c r="F37" s="153">
        <f>ROUND((SUM(BI119:BI261)),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43</v>
      </c>
      <c r="E39" s="157"/>
      <c r="F39" s="157"/>
      <c r="G39" s="158" t="s">
        <v>44</v>
      </c>
      <c r="H39" s="159" t="s">
        <v>45</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46</v>
      </c>
      <c r="E50" s="163"/>
      <c r="F50" s="163"/>
      <c r="G50" s="162" t="s">
        <v>47</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48</v>
      </c>
      <c r="E61" s="165"/>
      <c r="F61" s="166" t="s">
        <v>49</v>
      </c>
      <c r="G61" s="164" t="s">
        <v>48</v>
      </c>
      <c r="H61" s="165"/>
      <c r="I61" s="165"/>
      <c r="J61" s="167" t="s">
        <v>49</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50</v>
      </c>
      <c r="E65" s="168"/>
      <c r="F65" s="168"/>
      <c r="G65" s="162" t="s">
        <v>51</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48</v>
      </c>
      <c r="E76" s="165"/>
      <c r="F76" s="166" t="s">
        <v>49</v>
      </c>
      <c r="G76" s="164" t="s">
        <v>48</v>
      </c>
      <c r="H76" s="165"/>
      <c r="I76" s="165"/>
      <c r="J76" s="167" t="s">
        <v>49</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90</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Oprava trati v úseku Pivín - Bedihošť - 2. etapa</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88</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SO 01 - Práce ST</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24. 3. 2023</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 xml:space="preserve"> </v>
      </c>
      <c r="G91" s="39"/>
      <c r="H91" s="39"/>
      <c r="I91" s="31" t="s">
        <v>29</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27</v>
      </c>
      <c r="D92" s="39"/>
      <c r="E92" s="39"/>
      <c r="F92" s="26" t="str">
        <f>IF(E18="","",E18)</f>
        <v>Vyplň údaj</v>
      </c>
      <c r="G92" s="39"/>
      <c r="H92" s="39"/>
      <c r="I92" s="31" t="s">
        <v>31</v>
      </c>
      <c r="J92" s="35" t="str">
        <f>E24</f>
        <v xml:space="preserve"> </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91</v>
      </c>
      <c r="D94" s="175"/>
      <c r="E94" s="175"/>
      <c r="F94" s="175"/>
      <c r="G94" s="175"/>
      <c r="H94" s="175"/>
      <c r="I94" s="175"/>
      <c r="J94" s="176" t="s">
        <v>92</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93</v>
      </c>
      <c r="D96" s="39"/>
      <c r="E96" s="39"/>
      <c r="F96" s="39"/>
      <c r="G96" s="39"/>
      <c r="H96" s="39"/>
      <c r="I96" s="39"/>
      <c r="J96" s="109">
        <f>J119</f>
        <v>0</v>
      </c>
      <c r="K96" s="39"/>
      <c r="L96" s="62"/>
      <c r="S96" s="37"/>
      <c r="T96" s="37"/>
      <c r="U96" s="37"/>
      <c r="V96" s="37"/>
      <c r="W96" s="37"/>
      <c r="X96" s="37"/>
      <c r="Y96" s="37"/>
      <c r="Z96" s="37"/>
      <c r="AA96" s="37"/>
      <c r="AB96" s="37"/>
      <c r="AC96" s="37"/>
      <c r="AD96" s="37"/>
      <c r="AE96" s="37"/>
      <c r="AU96" s="16" t="s">
        <v>94</v>
      </c>
    </row>
    <row r="97" s="9" customFormat="1" ht="24.96" customHeight="1">
      <c r="A97" s="9"/>
      <c r="B97" s="178"/>
      <c r="C97" s="179"/>
      <c r="D97" s="180" t="s">
        <v>95</v>
      </c>
      <c r="E97" s="181"/>
      <c r="F97" s="181"/>
      <c r="G97" s="181"/>
      <c r="H97" s="181"/>
      <c r="I97" s="181"/>
      <c r="J97" s="182">
        <f>J120</f>
        <v>0</v>
      </c>
      <c r="K97" s="179"/>
      <c r="L97" s="183"/>
      <c r="S97" s="9"/>
      <c r="T97" s="9"/>
      <c r="U97" s="9"/>
      <c r="V97" s="9"/>
      <c r="W97" s="9"/>
      <c r="X97" s="9"/>
      <c r="Y97" s="9"/>
      <c r="Z97" s="9"/>
      <c r="AA97" s="9"/>
      <c r="AB97" s="9"/>
      <c r="AC97" s="9"/>
      <c r="AD97" s="9"/>
      <c r="AE97" s="9"/>
    </row>
    <row r="98" s="10" customFormat="1" ht="19.92" customHeight="1">
      <c r="A98" s="10"/>
      <c r="B98" s="184"/>
      <c r="C98" s="185"/>
      <c r="D98" s="186" t="s">
        <v>96</v>
      </c>
      <c r="E98" s="187"/>
      <c r="F98" s="187"/>
      <c r="G98" s="187"/>
      <c r="H98" s="187"/>
      <c r="I98" s="187"/>
      <c r="J98" s="188">
        <f>J121</f>
        <v>0</v>
      </c>
      <c r="K98" s="185"/>
      <c r="L98" s="189"/>
      <c r="S98" s="10"/>
      <c r="T98" s="10"/>
      <c r="U98" s="10"/>
      <c r="V98" s="10"/>
      <c r="W98" s="10"/>
      <c r="X98" s="10"/>
      <c r="Y98" s="10"/>
      <c r="Z98" s="10"/>
      <c r="AA98" s="10"/>
      <c r="AB98" s="10"/>
      <c r="AC98" s="10"/>
      <c r="AD98" s="10"/>
      <c r="AE98" s="10"/>
    </row>
    <row r="99" s="9" customFormat="1" ht="24.96" customHeight="1">
      <c r="A99" s="9"/>
      <c r="B99" s="178"/>
      <c r="C99" s="179"/>
      <c r="D99" s="180" t="s">
        <v>97</v>
      </c>
      <c r="E99" s="181"/>
      <c r="F99" s="181"/>
      <c r="G99" s="181"/>
      <c r="H99" s="181"/>
      <c r="I99" s="181"/>
      <c r="J99" s="182">
        <f>J195</f>
        <v>0</v>
      </c>
      <c r="K99" s="179"/>
      <c r="L99" s="183"/>
      <c r="S99" s="9"/>
      <c r="T99" s="9"/>
      <c r="U99" s="9"/>
      <c r="V99" s="9"/>
      <c r="W99" s="9"/>
      <c r="X99" s="9"/>
      <c r="Y99" s="9"/>
      <c r="Z99" s="9"/>
      <c r="AA99" s="9"/>
      <c r="AB99" s="9"/>
      <c r="AC99" s="9"/>
      <c r="AD99" s="9"/>
      <c r="AE99" s="9"/>
    </row>
    <row r="100" s="2" customFormat="1" ht="21.84" customHeight="1">
      <c r="A100" s="37"/>
      <c r="B100" s="38"/>
      <c r="C100" s="39"/>
      <c r="D100" s="39"/>
      <c r="E100" s="39"/>
      <c r="F100" s="39"/>
      <c r="G100" s="39"/>
      <c r="H100" s="39"/>
      <c r="I100" s="39"/>
      <c r="J100" s="39"/>
      <c r="K100" s="39"/>
      <c r="L100" s="62"/>
      <c r="S100" s="37"/>
      <c r="T100" s="37"/>
      <c r="U100" s="37"/>
      <c r="V100" s="37"/>
      <c r="W100" s="37"/>
      <c r="X100" s="37"/>
      <c r="Y100" s="37"/>
      <c r="Z100" s="37"/>
      <c r="AA100" s="37"/>
      <c r="AB100" s="37"/>
      <c r="AC100" s="37"/>
      <c r="AD100" s="37"/>
      <c r="AE100" s="37"/>
    </row>
    <row r="101" s="2" customFormat="1" ht="6.96" customHeight="1">
      <c r="A101" s="37"/>
      <c r="B101" s="65"/>
      <c r="C101" s="66"/>
      <c r="D101" s="66"/>
      <c r="E101" s="66"/>
      <c r="F101" s="66"/>
      <c r="G101" s="66"/>
      <c r="H101" s="66"/>
      <c r="I101" s="66"/>
      <c r="J101" s="66"/>
      <c r="K101" s="66"/>
      <c r="L101" s="62"/>
      <c r="S101" s="37"/>
      <c r="T101" s="37"/>
      <c r="U101" s="37"/>
      <c r="V101" s="37"/>
      <c r="W101" s="37"/>
      <c r="X101" s="37"/>
      <c r="Y101" s="37"/>
      <c r="Z101" s="37"/>
      <c r="AA101" s="37"/>
      <c r="AB101" s="37"/>
      <c r="AC101" s="37"/>
      <c r="AD101" s="37"/>
      <c r="AE101" s="37"/>
    </row>
    <row r="105" s="2" customFormat="1" ht="6.96" customHeight="1">
      <c r="A105" s="37"/>
      <c r="B105" s="67"/>
      <c r="C105" s="68"/>
      <c r="D105" s="68"/>
      <c r="E105" s="68"/>
      <c r="F105" s="68"/>
      <c r="G105" s="68"/>
      <c r="H105" s="68"/>
      <c r="I105" s="68"/>
      <c r="J105" s="68"/>
      <c r="K105" s="68"/>
      <c r="L105" s="62"/>
      <c r="S105" s="37"/>
      <c r="T105" s="37"/>
      <c r="U105" s="37"/>
      <c r="V105" s="37"/>
      <c r="W105" s="37"/>
      <c r="X105" s="37"/>
      <c r="Y105" s="37"/>
      <c r="Z105" s="37"/>
      <c r="AA105" s="37"/>
      <c r="AB105" s="37"/>
      <c r="AC105" s="37"/>
      <c r="AD105" s="37"/>
      <c r="AE105" s="37"/>
    </row>
    <row r="106" s="2" customFormat="1" ht="24.96" customHeight="1">
      <c r="A106" s="37"/>
      <c r="B106" s="38"/>
      <c r="C106" s="22" t="s">
        <v>98</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6.96" customHeight="1">
      <c r="A107" s="37"/>
      <c r="B107" s="38"/>
      <c r="C107" s="39"/>
      <c r="D107" s="39"/>
      <c r="E107" s="39"/>
      <c r="F107" s="39"/>
      <c r="G107" s="39"/>
      <c r="H107" s="39"/>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16</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173" t="str">
        <f>E7</f>
        <v>Oprava trati v úseku Pivín - Bedihošť - 2. etapa</v>
      </c>
      <c r="F109" s="31"/>
      <c r="G109" s="31"/>
      <c r="H109" s="31"/>
      <c r="I109" s="39"/>
      <c r="J109" s="39"/>
      <c r="K109" s="39"/>
      <c r="L109" s="62"/>
      <c r="S109" s="37"/>
      <c r="T109" s="37"/>
      <c r="U109" s="37"/>
      <c r="V109" s="37"/>
      <c r="W109" s="37"/>
      <c r="X109" s="37"/>
      <c r="Y109" s="37"/>
      <c r="Z109" s="37"/>
      <c r="AA109" s="37"/>
      <c r="AB109" s="37"/>
      <c r="AC109" s="37"/>
      <c r="AD109" s="37"/>
      <c r="AE109" s="37"/>
    </row>
    <row r="110" s="2" customFormat="1" ht="12" customHeight="1">
      <c r="A110" s="37"/>
      <c r="B110" s="38"/>
      <c r="C110" s="31" t="s">
        <v>88</v>
      </c>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6.5" customHeight="1">
      <c r="A111" s="37"/>
      <c r="B111" s="38"/>
      <c r="C111" s="39"/>
      <c r="D111" s="39"/>
      <c r="E111" s="75" t="str">
        <f>E9</f>
        <v>SO 01 - Práce ST</v>
      </c>
      <c r="F111" s="39"/>
      <c r="G111" s="39"/>
      <c r="H111" s="39"/>
      <c r="I111" s="39"/>
      <c r="J111" s="39"/>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2" customHeight="1">
      <c r="A113" s="37"/>
      <c r="B113" s="38"/>
      <c r="C113" s="31" t="s">
        <v>20</v>
      </c>
      <c r="D113" s="39"/>
      <c r="E113" s="39"/>
      <c r="F113" s="26" t="str">
        <f>F12</f>
        <v xml:space="preserve"> </v>
      </c>
      <c r="G113" s="39"/>
      <c r="H113" s="39"/>
      <c r="I113" s="31" t="s">
        <v>22</v>
      </c>
      <c r="J113" s="78" t="str">
        <f>IF(J12="","",J12)</f>
        <v>24. 3. 2023</v>
      </c>
      <c r="K113" s="39"/>
      <c r="L113" s="62"/>
      <c r="S113" s="37"/>
      <c r="T113" s="37"/>
      <c r="U113" s="37"/>
      <c r="V113" s="37"/>
      <c r="W113" s="37"/>
      <c r="X113" s="37"/>
      <c r="Y113" s="37"/>
      <c r="Z113" s="37"/>
      <c r="AA113" s="37"/>
      <c r="AB113" s="37"/>
      <c r="AC113" s="37"/>
      <c r="AD113" s="37"/>
      <c r="AE113" s="37"/>
    </row>
    <row r="114" s="2" customFormat="1" ht="6.96" customHeight="1">
      <c r="A114" s="37"/>
      <c r="B114" s="38"/>
      <c r="C114" s="39"/>
      <c r="D114" s="39"/>
      <c r="E114" s="39"/>
      <c r="F114" s="39"/>
      <c r="G114" s="39"/>
      <c r="H114" s="39"/>
      <c r="I114" s="39"/>
      <c r="J114" s="39"/>
      <c r="K114" s="39"/>
      <c r="L114" s="62"/>
      <c r="S114" s="37"/>
      <c r="T114" s="37"/>
      <c r="U114" s="37"/>
      <c r="V114" s="37"/>
      <c r="W114" s="37"/>
      <c r="X114" s="37"/>
      <c r="Y114" s="37"/>
      <c r="Z114" s="37"/>
      <c r="AA114" s="37"/>
      <c r="AB114" s="37"/>
      <c r="AC114" s="37"/>
      <c r="AD114" s="37"/>
      <c r="AE114" s="37"/>
    </row>
    <row r="115" s="2" customFormat="1" ht="15.15" customHeight="1">
      <c r="A115" s="37"/>
      <c r="B115" s="38"/>
      <c r="C115" s="31" t="s">
        <v>24</v>
      </c>
      <c r="D115" s="39"/>
      <c r="E115" s="39"/>
      <c r="F115" s="26" t="str">
        <f>E15</f>
        <v xml:space="preserve"> </v>
      </c>
      <c r="G115" s="39"/>
      <c r="H115" s="39"/>
      <c r="I115" s="31" t="s">
        <v>29</v>
      </c>
      <c r="J115" s="35" t="str">
        <f>E21</f>
        <v xml:space="preserve"> </v>
      </c>
      <c r="K115" s="39"/>
      <c r="L115" s="62"/>
      <c r="S115" s="37"/>
      <c r="T115" s="37"/>
      <c r="U115" s="37"/>
      <c r="V115" s="37"/>
      <c r="W115" s="37"/>
      <c r="X115" s="37"/>
      <c r="Y115" s="37"/>
      <c r="Z115" s="37"/>
      <c r="AA115" s="37"/>
      <c r="AB115" s="37"/>
      <c r="AC115" s="37"/>
      <c r="AD115" s="37"/>
      <c r="AE115" s="37"/>
    </row>
    <row r="116" s="2" customFormat="1" ht="15.15" customHeight="1">
      <c r="A116" s="37"/>
      <c r="B116" s="38"/>
      <c r="C116" s="31" t="s">
        <v>27</v>
      </c>
      <c r="D116" s="39"/>
      <c r="E116" s="39"/>
      <c r="F116" s="26" t="str">
        <f>IF(E18="","",E18)</f>
        <v>Vyplň údaj</v>
      </c>
      <c r="G116" s="39"/>
      <c r="H116" s="39"/>
      <c r="I116" s="31" t="s">
        <v>31</v>
      </c>
      <c r="J116" s="35" t="str">
        <f>E24</f>
        <v xml:space="preserve"> </v>
      </c>
      <c r="K116" s="39"/>
      <c r="L116" s="62"/>
      <c r="S116" s="37"/>
      <c r="T116" s="37"/>
      <c r="U116" s="37"/>
      <c r="V116" s="37"/>
      <c r="W116" s="37"/>
      <c r="X116" s="37"/>
      <c r="Y116" s="37"/>
      <c r="Z116" s="37"/>
      <c r="AA116" s="37"/>
      <c r="AB116" s="37"/>
      <c r="AC116" s="37"/>
      <c r="AD116" s="37"/>
      <c r="AE116" s="37"/>
    </row>
    <row r="117" s="2" customFormat="1" ht="10.32" customHeight="1">
      <c r="A117" s="37"/>
      <c r="B117" s="38"/>
      <c r="C117" s="39"/>
      <c r="D117" s="39"/>
      <c r="E117" s="39"/>
      <c r="F117" s="39"/>
      <c r="G117" s="39"/>
      <c r="H117" s="39"/>
      <c r="I117" s="39"/>
      <c r="J117" s="39"/>
      <c r="K117" s="39"/>
      <c r="L117" s="62"/>
      <c r="S117" s="37"/>
      <c r="T117" s="37"/>
      <c r="U117" s="37"/>
      <c r="V117" s="37"/>
      <c r="W117" s="37"/>
      <c r="X117" s="37"/>
      <c r="Y117" s="37"/>
      <c r="Z117" s="37"/>
      <c r="AA117" s="37"/>
      <c r="AB117" s="37"/>
      <c r="AC117" s="37"/>
      <c r="AD117" s="37"/>
      <c r="AE117" s="37"/>
    </row>
    <row r="118" s="11" customFormat="1" ht="29.28" customHeight="1">
      <c r="A118" s="190"/>
      <c r="B118" s="191"/>
      <c r="C118" s="192" t="s">
        <v>99</v>
      </c>
      <c r="D118" s="193" t="s">
        <v>58</v>
      </c>
      <c r="E118" s="193" t="s">
        <v>54</v>
      </c>
      <c r="F118" s="193" t="s">
        <v>55</v>
      </c>
      <c r="G118" s="193" t="s">
        <v>100</v>
      </c>
      <c r="H118" s="193" t="s">
        <v>101</v>
      </c>
      <c r="I118" s="193" t="s">
        <v>102</v>
      </c>
      <c r="J118" s="193" t="s">
        <v>92</v>
      </c>
      <c r="K118" s="194" t="s">
        <v>103</v>
      </c>
      <c r="L118" s="195"/>
      <c r="M118" s="99" t="s">
        <v>1</v>
      </c>
      <c r="N118" s="100" t="s">
        <v>37</v>
      </c>
      <c r="O118" s="100" t="s">
        <v>104</v>
      </c>
      <c r="P118" s="100" t="s">
        <v>105</v>
      </c>
      <c r="Q118" s="100" t="s">
        <v>106</v>
      </c>
      <c r="R118" s="100" t="s">
        <v>107</v>
      </c>
      <c r="S118" s="100" t="s">
        <v>108</v>
      </c>
      <c r="T118" s="101" t="s">
        <v>109</v>
      </c>
      <c r="U118" s="190"/>
      <c r="V118" s="190"/>
      <c r="W118" s="190"/>
      <c r="X118" s="190"/>
      <c r="Y118" s="190"/>
      <c r="Z118" s="190"/>
      <c r="AA118" s="190"/>
      <c r="AB118" s="190"/>
      <c r="AC118" s="190"/>
      <c r="AD118" s="190"/>
      <c r="AE118" s="190"/>
    </row>
    <row r="119" s="2" customFormat="1" ht="22.8" customHeight="1">
      <c r="A119" s="37"/>
      <c r="B119" s="38"/>
      <c r="C119" s="106" t="s">
        <v>110</v>
      </c>
      <c r="D119" s="39"/>
      <c r="E119" s="39"/>
      <c r="F119" s="39"/>
      <c r="G119" s="39"/>
      <c r="H119" s="39"/>
      <c r="I119" s="39"/>
      <c r="J119" s="196">
        <f>BK119</f>
        <v>0</v>
      </c>
      <c r="K119" s="39"/>
      <c r="L119" s="43"/>
      <c r="M119" s="102"/>
      <c r="N119" s="197"/>
      <c r="O119" s="103"/>
      <c r="P119" s="198">
        <f>P120+P195</f>
        <v>0</v>
      </c>
      <c r="Q119" s="103"/>
      <c r="R119" s="198">
        <f>R120+R195</f>
        <v>4653.3558800000001</v>
      </c>
      <c r="S119" s="103"/>
      <c r="T119" s="199">
        <f>T120+T195</f>
        <v>0</v>
      </c>
      <c r="U119" s="37"/>
      <c r="V119" s="37"/>
      <c r="W119" s="37"/>
      <c r="X119" s="37"/>
      <c r="Y119" s="37"/>
      <c r="Z119" s="37"/>
      <c r="AA119" s="37"/>
      <c r="AB119" s="37"/>
      <c r="AC119" s="37"/>
      <c r="AD119" s="37"/>
      <c r="AE119" s="37"/>
      <c r="AT119" s="16" t="s">
        <v>72</v>
      </c>
      <c r="AU119" s="16" t="s">
        <v>94</v>
      </c>
      <c r="BK119" s="200">
        <f>BK120+BK195</f>
        <v>0</v>
      </c>
    </row>
    <row r="120" s="12" customFormat="1" ht="25.92" customHeight="1">
      <c r="A120" s="12"/>
      <c r="B120" s="201"/>
      <c r="C120" s="202"/>
      <c r="D120" s="203" t="s">
        <v>72</v>
      </c>
      <c r="E120" s="204" t="s">
        <v>111</v>
      </c>
      <c r="F120" s="204" t="s">
        <v>112</v>
      </c>
      <c r="G120" s="202"/>
      <c r="H120" s="202"/>
      <c r="I120" s="205"/>
      <c r="J120" s="206">
        <f>BK120</f>
        <v>0</v>
      </c>
      <c r="K120" s="202"/>
      <c r="L120" s="207"/>
      <c r="M120" s="208"/>
      <c r="N120" s="209"/>
      <c r="O120" s="209"/>
      <c r="P120" s="210">
        <f>P121</f>
        <v>0</v>
      </c>
      <c r="Q120" s="209"/>
      <c r="R120" s="210">
        <f>R121</f>
        <v>0</v>
      </c>
      <c r="S120" s="209"/>
      <c r="T120" s="211">
        <f>T121</f>
        <v>0</v>
      </c>
      <c r="U120" s="12"/>
      <c r="V120" s="12"/>
      <c r="W120" s="12"/>
      <c r="X120" s="12"/>
      <c r="Y120" s="12"/>
      <c r="Z120" s="12"/>
      <c r="AA120" s="12"/>
      <c r="AB120" s="12"/>
      <c r="AC120" s="12"/>
      <c r="AD120" s="12"/>
      <c r="AE120" s="12"/>
      <c r="AR120" s="212" t="s">
        <v>81</v>
      </c>
      <c r="AT120" s="213" t="s">
        <v>72</v>
      </c>
      <c r="AU120" s="213" t="s">
        <v>73</v>
      </c>
      <c r="AY120" s="212" t="s">
        <v>113</v>
      </c>
      <c r="BK120" s="214">
        <f>BK121</f>
        <v>0</v>
      </c>
    </row>
    <row r="121" s="12" customFormat="1" ht="22.8" customHeight="1">
      <c r="A121" s="12"/>
      <c r="B121" s="201"/>
      <c r="C121" s="202"/>
      <c r="D121" s="203" t="s">
        <v>72</v>
      </c>
      <c r="E121" s="215" t="s">
        <v>114</v>
      </c>
      <c r="F121" s="215" t="s">
        <v>115</v>
      </c>
      <c r="G121" s="202"/>
      <c r="H121" s="202"/>
      <c r="I121" s="205"/>
      <c r="J121" s="216">
        <f>BK121</f>
        <v>0</v>
      </c>
      <c r="K121" s="202"/>
      <c r="L121" s="207"/>
      <c r="M121" s="208"/>
      <c r="N121" s="209"/>
      <c r="O121" s="209"/>
      <c r="P121" s="210">
        <f>SUM(P122:P194)</f>
        <v>0</v>
      </c>
      <c r="Q121" s="209"/>
      <c r="R121" s="210">
        <f>SUM(R122:R194)</f>
        <v>0</v>
      </c>
      <c r="S121" s="209"/>
      <c r="T121" s="211">
        <f>SUM(T122:T194)</f>
        <v>0</v>
      </c>
      <c r="U121" s="12"/>
      <c r="V121" s="12"/>
      <c r="W121" s="12"/>
      <c r="X121" s="12"/>
      <c r="Y121" s="12"/>
      <c r="Z121" s="12"/>
      <c r="AA121" s="12"/>
      <c r="AB121" s="12"/>
      <c r="AC121" s="12"/>
      <c r="AD121" s="12"/>
      <c r="AE121" s="12"/>
      <c r="AR121" s="212" t="s">
        <v>81</v>
      </c>
      <c r="AT121" s="213" t="s">
        <v>72</v>
      </c>
      <c r="AU121" s="213" t="s">
        <v>81</v>
      </c>
      <c r="AY121" s="212" t="s">
        <v>113</v>
      </c>
      <c r="BK121" s="214">
        <f>SUM(BK122:BK194)</f>
        <v>0</v>
      </c>
    </row>
    <row r="122" s="2" customFormat="1" ht="24.15" customHeight="1">
      <c r="A122" s="37"/>
      <c r="B122" s="38"/>
      <c r="C122" s="217" t="s">
        <v>81</v>
      </c>
      <c r="D122" s="217" t="s">
        <v>116</v>
      </c>
      <c r="E122" s="218" t="s">
        <v>117</v>
      </c>
      <c r="F122" s="219" t="s">
        <v>118</v>
      </c>
      <c r="G122" s="220" t="s">
        <v>119</v>
      </c>
      <c r="H122" s="221">
        <v>118.8</v>
      </c>
      <c r="I122" s="222"/>
      <c r="J122" s="223">
        <f>ROUND(I122*H122,2)</f>
        <v>0</v>
      </c>
      <c r="K122" s="219" t="s">
        <v>120</v>
      </c>
      <c r="L122" s="43"/>
      <c r="M122" s="224" t="s">
        <v>1</v>
      </c>
      <c r="N122" s="225" t="s">
        <v>38</v>
      </c>
      <c r="O122" s="90"/>
      <c r="P122" s="226">
        <f>O122*H122</f>
        <v>0</v>
      </c>
      <c r="Q122" s="226">
        <v>0</v>
      </c>
      <c r="R122" s="226">
        <f>Q122*H122</f>
        <v>0</v>
      </c>
      <c r="S122" s="226">
        <v>0</v>
      </c>
      <c r="T122" s="227">
        <f>S122*H122</f>
        <v>0</v>
      </c>
      <c r="U122" s="37"/>
      <c r="V122" s="37"/>
      <c r="W122" s="37"/>
      <c r="X122" s="37"/>
      <c r="Y122" s="37"/>
      <c r="Z122" s="37"/>
      <c r="AA122" s="37"/>
      <c r="AB122" s="37"/>
      <c r="AC122" s="37"/>
      <c r="AD122" s="37"/>
      <c r="AE122" s="37"/>
      <c r="AR122" s="228" t="s">
        <v>121</v>
      </c>
      <c r="AT122" s="228" t="s">
        <v>116</v>
      </c>
      <c r="AU122" s="228" t="s">
        <v>83</v>
      </c>
      <c r="AY122" s="16" t="s">
        <v>113</v>
      </c>
      <c r="BE122" s="229">
        <f>IF(N122="základní",J122,0)</f>
        <v>0</v>
      </c>
      <c r="BF122" s="229">
        <f>IF(N122="snížená",J122,0)</f>
        <v>0</v>
      </c>
      <c r="BG122" s="229">
        <f>IF(N122="zákl. přenesená",J122,0)</f>
        <v>0</v>
      </c>
      <c r="BH122" s="229">
        <f>IF(N122="sníž. přenesená",J122,0)</f>
        <v>0</v>
      </c>
      <c r="BI122" s="229">
        <f>IF(N122="nulová",J122,0)</f>
        <v>0</v>
      </c>
      <c r="BJ122" s="16" t="s">
        <v>81</v>
      </c>
      <c r="BK122" s="229">
        <f>ROUND(I122*H122,2)</f>
        <v>0</v>
      </c>
      <c r="BL122" s="16" t="s">
        <v>121</v>
      </c>
      <c r="BM122" s="228" t="s">
        <v>122</v>
      </c>
    </row>
    <row r="123" s="2" customFormat="1">
      <c r="A123" s="37"/>
      <c r="B123" s="38"/>
      <c r="C123" s="39"/>
      <c r="D123" s="230" t="s">
        <v>123</v>
      </c>
      <c r="E123" s="39"/>
      <c r="F123" s="231" t="s">
        <v>124</v>
      </c>
      <c r="G123" s="39"/>
      <c r="H123" s="39"/>
      <c r="I123" s="232"/>
      <c r="J123" s="39"/>
      <c r="K123" s="39"/>
      <c r="L123" s="43"/>
      <c r="M123" s="233"/>
      <c r="N123" s="234"/>
      <c r="O123" s="90"/>
      <c r="P123" s="90"/>
      <c r="Q123" s="90"/>
      <c r="R123" s="90"/>
      <c r="S123" s="90"/>
      <c r="T123" s="91"/>
      <c r="U123" s="37"/>
      <c r="V123" s="37"/>
      <c r="W123" s="37"/>
      <c r="X123" s="37"/>
      <c r="Y123" s="37"/>
      <c r="Z123" s="37"/>
      <c r="AA123" s="37"/>
      <c r="AB123" s="37"/>
      <c r="AC123" s="37"/>
      <c r="AD123" s="37"/>
      <c r="AE123" s="37"/>
      <c r="AT123" s="16" t="s">
        <v>123</v>
      </c>
      <c r="AU123" s="16" t="s">
        <v>83</v>
      </c>
    </row>
    <row r="124" s="13" customFormat="1">
      <c r="A124" s="13"/>
      <c r="B124" s="235"/>
      <c r="C124" s="236"/>
      <c r="D124" s="230" t="s">
        <v>125</v>
      </c>
      <c r="E124" s="237" t="s">
        <v>1</v>
      </c>
      <c r="F124" s="238" t="s">
        <v>126</v>
      </c>
      <c r="G124" s="236"/>
      <c r="H124" s="239">
        <v>118.8</v>
      </c>
      <c r="I124" s="240"/>
      <c r="J124" s="236"/>
      <c r="K124" s="236"/>
      <c r="L124" s="241"/>
      <c r="M124" s="242"/>
      <c r="N124" s="243"/>
      <c r="O124" s="243"/>
      <c r="P124" s="243"/>
      <c r="Q124" s="243"/>
      <c r="R124" s="243"/>
      <c r="S124" s="243"/>
      <c r="T124" s="244"/>
      <c r="U124" s="13"/>
      <c r="V124" s="13"/>
      <c r="W124" s="13"/>
      <c r="X124" s="13"/>
      <c r="Y124" s="13"/>
      <c r="Z124" s="13"/>
      <c r="AA124" s="13"/>
      <c r="AB124" s="13"/>
      <c r="AC124" s="13"/>
      <c r="AD124" s="13"/>
      <c r="AE124" s="13"/>
      <c r="AT124" s="245" t="s">
        <v>125</v>
      </c>
      <c r="AU124" s="245" t="s">
        <v>83</v>
      </c>
      <c r="AV124" s="13" t="s">
        <v>83</v>
      </c>
      <c r="AW124" s="13" t="s">
        <v>30</v>
      </c>
      <c r="AX124" s="13" t="s">
        <v>73</v>
      </c>
      <c r="AY124" s="245" t="s">
        <v>113</v>
      </c>
    </row>
    <row r="125" s="14" customFormat="1">
      <c r="A125" s="14"/>
      <c r="B125" s="246"/>
      <c r="C125" s="247"/>
      <c r="D125" s="230" t="s">
        <v>125</v>
      </c>
      <c r="E125" s="248" t="s">
        <v>1</v>
      </c>
      <c r="F125" s="249" t="s">
        <v>127</v>
      </c>
      <c r="G125" s="247"/>
      <c r="H125" s="250">
        <v>118.8</v>
      </c>
      <c r="I125" s="251"/>
      <c r="J125" s="247"/>
      <c r="K125" s="247"/>
      <c r="L125" s="252"/>
      <c r="M125" s="253"/>
      <c r="N125" s="254"/>
      <c r="O125" s="254"/>
      <c r="P125" s="254"/>
      <c r="Q125" s="254"/>
      <c r="R125" s="254"/>
      <c r="S125" s="254"/>
      <c r="T125" s="255"/>
      <c r="U125" s="14"/>
      <c r="V125" s="14"/>
      <c r="W125" s="14"/>
      <c r="X125" s="14"/>
      <c r="Y125" s="14"/>
      <c r="Z125" s="14"/>
      <c r="AA125" s="14"/>
      <c r="AB125" s="14"/>
      <c r="AC125" s="14"/>
      <c r="AD125" s="14"/>
      <c r="AE125" s="14"/>
      <c r="AT125" s="256" t="s">
        <v>125</v>
      </c>
      <c r="AU125" s="256" t="s">
        <v>83</v>
      </c>
      <c r="AV125" s="14" t="s">
        <v>121</v>
      </c>
      <c r="AW125" s="14" t="s">
        <v>30</v>
      </c>
      <c r="AX125" s="14" t="s">
        <v>81</v>
      </c>
      <c r="AY125" s="256" t="s">
        <v>113</v>
      </c>
    </row>
    <row r="126" s="2" customFormat="1" ht="24.15" customHeight="1">
      <c r="A126" s="37"/>
      <c r="B126" s="38"/>
      <c r="C126" s="217" t="s">
        <v>83</v>
      </c>
      <c r="D126" s="217" t="s">
        <v>116</v>
      </c>
      <c r="E126" s="218" t="s">
        <v>128</v>
      </c>
      <c r="F126" s="219" t="s">
        <v>129</v>
      </c>
      <c r="G126" s="220" t="s">
        <v>130</v>
      </c>
      <c r="H126" s="221">
        <v>9632</v>
      </c>
      <c r="I126" s="222"/>
      <c r="J126" s="223">
        <f>ROUND(I126*H126,2)</f>
        <v>0</v>
      </c>
      <c r="K126" s="219" t="s">
        <v>120</v>
      </c>
      <c r="L126" s="43"/>
      <c r="M126" s="224" t="s">
        <v>1</v>
      </c>
      <c r="N126" s="225" t="s">
        <v>38</v>
      </c>
      <c r="O126" s="90"/>
      <c r="P126" s="226">
        <f>O126*H126</f>
        <v>0</v>
      </c>
      <c r="Q126" s="226">
        <v>0</v>
      </c>
      <c r="R126" s="226">
        <f>Q126*H126</f>
        <v>0</v>
      </c>
      <c r="S126" s="226">
        <v>0</v>
      </c>
      <c r="T126" s="227">
        <f>S126*H126</f>
        <v>0</v>
      </c>
      <c r="U126" s="37"/>
      <c r="V126" s="37"/>
      <c r="W126" s="37"/>
      <c r="X126" s="37"/>
      <c r="Y126" s="37"/>
      <c r="Z126" s="37"/>
      <c r="AA126" s="37"/>
      <c r="AB126" s="37"/>
      <c r="AC126" s="37"/>
      <c r="AD126" s="37"/>
      <c r="AE126" s="37"/>
      <c r="AR126" s="228" t="s">
        <v>121</v>
      </c>
      <c r="AT126" s="228" t="s">
        <v>116</v>
      </c>
      <c r="AU126" s="228" t="s">
        <v>83</v>
      </c>
      <c r="AY126" s="16" t="s">
        <v>113</v>
      </c>
      <c r="BE126" s="229">
        <f>IF(N126="základní",J126,0)</f>
        <v>0</v>
      </c>
      <c r="BF126" s="229">
        <f>IF(N126="snížená",J126,0)</f>
        <v>0</v>
      </c>
      <c r="BG126" s="229">
        <f>IF(N126="zákl. přenesená",J126,0)</f>
        <v>0</v>
      </c>
      <c r="BH126" s="229">
        <f>IF(N126="sníž. přenesená",J126,0)</f>
        <v>0</v>
      </c>
      <c r="BI126" s="229">
        <f>IF(N126="nulová",J126,0)</f>
        <v>0</v>
      </c>
      <c r="BJ126" s="16" t="s">
        <v>81</v>
      </c>
      <c r="BK126" s="229">
        <f>ROUND(I126*H126,2)</f>
        <v>0</v>
      </c>
      <c r="BL126" s="16" t="s">
        <v>121</v>
      </c>
      <c r="BM126" s="228" t="s">
        <v>131</v>
      </c>
    </row>
    <row r="127" s="2" customFormat="1">
      <c r="A127" s="37"/>
      <c r="B127" s="38"/>
      <c r="C127" s="39"/>
      <c r="D127" s="230" t="s">
        <v>123</v>
      </c>
      <c r="E127" s="39"/>
      <c r="F127" s="231" t="s">
        <v>132</v>
      </c>
      <c r="G127" s="39"/>
      <c r="H127" s="39"/>
      <c r="I127" s="232"/>
      <c r="J127" s="39"/>
      <c r="K127" s="39"/>
      <c r="L127" s="43"/>
      <c r="M127" s="233"/>
      <c r="N127" s="234"/>
      <c r="O127" s="90"/>
      <c r="P127" s="90"/>
      <c r="Q127" s="90"/>
      <c r="R127" s="90"/>
      <c r="S127" s="90"/>
      <c r="T127" s="91"/>
      <c r="U127" s="37"/>
      <c r="V127" s="37"/>
      <c r="W127" s="37"/>
      <c r="X127" s="37"/>
      <c r="Y127" s="37"/>
      <c r="Z127" s="37"/>
      <c r="AA127" s="37"/>
      <c r="AB127" s="37"/>
      <c r="AC127" s="37"/>
      <c r="AD127" s="37"/>
      <c r="AE127" s="37"/>
      <c r="AT127" s="16" t="s">
        <v>123</v>
      </c>
      <c r="AU127" s="16" t="s">
        <v>83</v>
      </c>
    </row>
    <row r="128" s="13" customFormat="1">
      <c r="A128" s="13"/>
      <c r="B128" s="235"/>
      <c r="C128" s="236"/>
      <c r="D128" s="230" t="s">
        <v>125</v>
      </c>
      <c r="E128" s="237" t="s">
        <v>1</v>
      </c>
      <c r="F128" s="238" t="s">
        <v>133</v>
      </c>
      <c r="G128" s="236"/>
      <c r="H128" s="239">
        <v>9632</v>
      </c>
      <c r="I128" s="240"/>
      <c r="J128" s="236"/>
      <c r="K128" s="236"/>
      <c r="L128" s="241"/>
      <c r="M128" s="242"/>
      <c r="N128" s="243"/>
      <c r="O128" s="243"/>
      <c r="P128" s="243"/>
      <c r="Q128" s="243"/>
      <c r="R128" s="243"/>
      <c r="S128" s="243"/>
      <c r="T128" s="244"/>
      <c r="U128" s="13"/>
      <c r="V128" s="13"/>
      <c r="W128" s="13"/>
      <c r="X128" s="13"/>
      <c r="Y128" s="13"/>
      <c r="Z128" s="13"/>
      <c r="AA128" s="13"/>
      <c r="AB128" s="13"/>
      <c r="AC128" s="13"/>
      <c r="AD128" s="13"/>
      <c r="AE128" s="13"/>
      <c r="AT128" s="245" t="s">
        <v>125</v>
      </c>
      <c r="AU128" s="245" t="s">
        <v>83</v>
      </c>
      <c r="AV128" s="13" t="s">
        <v>83</v>
      </c>
      <c r="AW128" s="13" t="s">
        <v>30</v>
      </c>
      <c r="AX128" s="13" t="s">
        <v>81</v>
      </c>
      <c r="AY128" s="245" t="s">
        <v>113</v>
      </c>
    </row>
    <row r="129" s="2" customFormat="1" ht="16.5" customHeight="1">
      <c r="A129" s="37"/>
      <c r="B129" s="38"/>
      <c r="C129" s="217" t="s">
        <v>134</v>
      </c>
      <c r="D129" s="217" t="s">
        <v>116</v>
      </c>
      <c r="E129" s="218" t="s">
        <v>135</v>
      </c>
      <c r="F129" s="219" t="s">
        <v>136</v>
      </c>
      <c r="G129" s="220" t="s">
        <v>137</v>
      </c>
      <c r="H129" s="221">
        <v>250</v>
      </c>
      <c r="I129" s="222"/>
      <c r="J129" s="223">
        <f>ROUND(I129*H129,2)</f>
        <v>0</v>
      </c>
      <c r="K129" s="219" t="s">
        <v>120</v>
      </c>
      <c r="L129" s="43"/>
      <c r="M129" s="224" t="s">
        <v>1</v>
      </c>
      <c r="N129" s="225" t="s">
        <v>38</v>
      </c>
      <c r="O129" s="90"/>
      <c r="P129" s="226">
        <f>O129*H129</f>
        <v>0</v>
      </c>
      <c r="Q129" s="226">
        <v>0</v>
      </c>
      <c r="R129" s="226">
        <f>Q129*H129</f>
        <v>0</v>
      </c>
      <c r="S129" s="226">
        <v>0</v>
      </c>
      <c r="T129" s="227">
        <f>S129*H129</f>
        <v>0</v>
      </c>
      <c r="U129" s="37"/>
      <c r="V129" s="37"/>
      <c r="W129" s="37"/>
      <c r="X129" s="37"/>
      <c r="Y129" s="37"/>
      <c r="Z129" s="37"/>
      <c r="AA129" s="37"/>
      <c r="AB129" s="37"/>
      <c r="AC129" s="37"/>
      <c r="AD129" s="37"/>
      <c r="AE129" s="37"/>
      <c r="AR129" s="228" t="s">
        <v>121</v>
      </c>
      <c r="AT129" s="228" t="s">
        <v>116</v>
      </c>
      <c r="AU129" s="228" t="s">
        <v>83</v>
      </c>
      <c r="AY129" s="16" t="s">
        <v>113</v>
      </c>
      <c r="BE129" s="229">
        <f>IF(N129="základní",J129,0)</f>
        <v>0</v>
      </c>
      <c r="BF129" s="229">
        <f>IF(N129="snížená",J129,0)</f>
        <v>0</v>
      </c>
      <c r="BG129" s="229">
        <f>IF(N129="zákl. přenesená",J129,0)</f>
        <v>0</v>
      </c>
      <c r="BH129" s="229">
        <f>IF(N129="sníž. přenesená",J129,0)</f>
        <v>0</v>
      </c>
      <c r="BI129" s="229">
        <f>IF(N129="nulová",J129,0)</f>
        <v>0</v>
      </c>
      <c r="BJ129" s="16" t="s">
        <v>81</v>
      </c>
      <c r="BK129" s="229">
        <f>ROUND(I129*H129,2)</f>
        <v>0</v>
      </c>
      <c r="BL129" s="16" t="s">
        <v>121</v>
      </c>
      <c r="BM129" s="228" t="s">
        <v>138</v>
      </c>
    </row>
    <row r="130" s="2" customFormat="1">
      <c r="A130" s="37"/>
      <c r="B130" s="38"/>
      <c r="C130" s="39"/>
      <c r="D130" s="230" t="s">
        <v>123</v>
      </c>
      <c r="E130" s="39"/>
      <c r="F130" s="231" t="s">
        <v>139</v>
      </c>
      <c r="G130" s="39"/>
      <c r="H130" s="39"/>
      <c r="I130" s="232"/>
      <c r="J130" s="39"/>
      <c r="K130" s="39"/>
      <c r="L130" s="43"/>
      <c r="M130" s="233"/>
      <c r="N130" s="234"/>
      <c r="O130" s="90"/>
      <c r="P130" s="90"/>
      <c r="Q130" s="90"/>
      <c r="R130" s="90"/>
      <c r="S130" s="90"/>
      <c r="T130" s="91"/>
      <c r="U130" s="37"/>
      <c r="V130" s="37"/>
      <c r="W130" s="37"/>
      <c r="X130" s="37"/>
      <c r="Y130" s="37"/>
      <c r="Z130" s="37"/>
      <c r="AA130" s="37"/>
      <c r="AB130" s="37"/>
      <c r="AC130" s="37"/>
      <c r="AD130" s="37"/>
      <c r="AE130" s="37"/>
      <c r="AT130" s="16" t="s">
        <v>123</v>
      </c>
      <c r="AU130" s="16" t="s">
        <v>83</v>
      </c>
    </row>
    <row r="131" s="2" customFormat="1" ht="21.75" customHeight="1">
      <c r="A131" s="37"/>
      <c r="B131" s="38"/>
      <c r="C131" s="217" t="s">
        <v>121</v>
      </c>
      <c r="D131" s="217" t="s">
        <v>116</v>
      </c>
      <c r="E131" s="218" t="s">
        <v>140</v>
      </c>
      <c r="F131" s="219" t="s">
        <v>141</v>
      </c>
      <c r="G131" s="220" t="s">
        <v>142</v>
      </c>
      <c r="H131" s="221">
        <v>2.698</v>
      </c>
      <c r="I131" s="222"/>
      <c r="J131" s="223">
        <f>ROUND(I131*H131,2)</f>
        <v>0</v>
      </c>
      <c r="K131" s="219" t="s">
        <v>120</v>
      </c>
      <c r="L131" s="43"/>
      <c r="M131" s="224" t="s">
        <v>1</v>
      </c>
      <c r="N131" s="225" t="s">
        <v>38</v>
      </c>
      <c r="O131" s="90"/>
      <c r="P131" s="226">
        <f>O131*H131</f>
        <v>0</v>
      </c>
      <c r="Q131" s="226">
        <v>0</v>
      </c>
      <c r="R131" s="226">
        <f>Q131*H131</f>
        <v>0</v>
      </c>
      <c r="S131" s="226">
        <v>0</v>
      </c>
      <c r="T131" s="227">
        <f>S131*H131</f>
        <v>0</v>
      </c>
      <c r="U131" s="37"/>
      <c r="V131" s="37"/>
      <c r="W131" s="37"/>
      <c r="X131" s="37"/>
      <c r="Y131" s="37"/>
      <c r="Z131" s="37"/>
      <c r="AA131" s="37"/>
      <c r="AB131" s="37"/>
      <c r="AC131" s="37"/>
      <c r="AD131" s="37"/>
      <c r="AE131" s="37"/>
      <c r="AR131" s="228" t="s">
        <v>121</v>
      </c>
      <c r="AT131" s="228" t="s">
        <v>116</v>
      </c>
      <c r="AU131" s="228" t="s">
        <v>83</v>
      </c>
      <c r="AY131" s="16" t="s">
        <v>113</v>
      </c>
      <c r="BE131" s="229">
        <f>IF(N131="základní",J131,0)</f>
        <v>0</v>
      </c>
      <c r="BF131" s="229">
        <f>IF(N131="snížená",J131,0)</f>
        <v>0</v>
      </c>
      <c r="BG131" s="229">
        <f>IF(N131="zákl. přenesená",J131,0)</f>
        <v>0</v>
      </c>
      <c r="BH131" s="229">
        <f>IF(N131="sníž. přenesená",J131,0)</f>
        <v>0</v>
      </c>
      <c r="BI131" s="229">
        <f>IF(N131="nulová",J131,0)</f>
        <v>0</v>
      </c>
      <c r="BJ131" s="16" t="s">
        <v>81</v>
      </c>
      <c r="BK131" s="229">
        <f>ROUND(I131*H131,2)</f>
        <v>0</v>
      </c>
      <c r="BL131" s="16" t="s">
        <v>121</v>
      </c>
      <c r="BM131" s="228" t="s">
        <v>143</v>
      </c>
    </row>
    <row r="132" s="2" customFormat="1">
      <c r="A132" s="37"/>
      <c r="B132" s="38"/>
      <c r="C132" s="39"/>
      <c r="D132" s="230" t="s">
        <v>123</v>
      </c>
      <c r="E132" s="39"/>
      <c r="F132" s="231" t="s">
        <v>144</v>
      </c>
      <c r="G132" s="39"/>
      <c r="H132" s="39"/>
      <c r="I132" s="232"/>
      <c r="J132" s="39"/>
      <c r="K132" s="39"/>
      <c r="L132" s="43"/>
      <c r="M132" s="233"/>
      <c r="N132" s="234"/>
      <c r="O132" s="90"/>
      <c r="P132" s="90"/>
      <c r="Q132" s="90"/>
      <c r="R132" s="90"/>
      <c r="S132" s="90"/>
      <c r="T132" s="91"/>
      <c r="U132" s="37"/>
      <c r="V132" s="37"/>
      <c r="W132" s="37"/>
      <c r="X132" s="37"/>
      <c r="Y132" s="37"/>
      <c r="Z132" s="37"/>
      <c r="AA132" s="37"/>
      <c r="AB132" s="37"/>
      <c r="AC132" s="37"/>
      <c r="AD132" s="37"/>
      <c r="AE132" s="37"/>
      <c r="AT132" s="16" t="s">
        <v>123</v>
      </c>
      <c r="AU132" s="16" t="s">
        <v>83</v>
      </c>
    </row>
    <row r="133" s="13" customFormat="1">
      <c r="A133" s="13"/>
      <c r="B133" s="235"/>
      <c r="C133" s="236"/>
      <c r="D133" s="230" t="s">
        <v>125</v>
      </c>
      <c r="E133" s="237" t="s">
        <v>1</v>
      </c>
      <c r="F133" s="238" t="s">
        <v>145</v>
      </c>
      <c r="G133" s="236"/>
      <c r="H133" s="239">
        <v>2.698</v>
      </c>
      <c r="I133" s="240"/>
      <c r="J133" s="236"/>
      <c r="K133" s="236"/>
      <c r="L133" s="241"/>
      <c r="M133" s="242"/>
      <c r="N133" s="243"/>
      <c r="O133" s="243"/>
      <c r="P133" s="243"/>
      <c r="Q133" s="243"/>
      <c r="R133" s="243"/>
      <c r="S133" s="243"/>
      <c r="T133" s="244"/>
      <c r="U133" s="13"/>
      <c r="V133" s="13"/>
      <c r="W133" s="13"/>
      <c r="X133" s="13"/>
      <c r="Y133" s="13"/>
      <c r="Z133" s="13"/>
      <c r="AA133" s="13"/>
      <c r="AB133" s="13"/>
      <c r="AC133" s="13"/>
      <c r="AD133" s="13"/>
      <c r="AE133" s="13"/>
      <c r="AT133" s="245" t="s">
        <v>125</v>
      </c>
      <c r="AU133" s="245" t="s">
        <v>83</v>
      </c>
      <c r="AV133" s="13" t="s">
        <v>83</v>
      </c>
      <c r="AW133" s="13" t="s">
        <v>30</v>
      </c>
      <c r="AX133" s="13" t="s">
        <v>81</v>
      </c>
      <c r="AY133" s="245" t="s">
        <v>113</v>
      </c>
    </row>
    <row r="134" s="2" customFormat="1" ht="16.5" customHeight="1">
      <c r="A134" s="37"/>
      <c r="B134" s="38"/>
      <c r="C134" s="217" t="s">
        <v>114</v>
      </c>
      <c r="D134" s="217" t="s">
        <v>116</v>
      </c>
      <c r="E134" s="218" t="s">
        <v>146</v>
      </c>
      <c r="F134" s="219" t="s">
        <v>147</v>
      </c>
      <c r="G134" s="220" t="s">
        <v>119</v>
      </c>
      <c r="H134" s="221">
        <v>1816.3199999999999</v>
      </c>
      <c r="I134" s="222"/>
      <c r="J134" s="223">
        <f>ROUND(I134*H134,2)</f>
        <v>0</v>
      </c>
      <c r="K134" s="219" t="s">
        <v>120</v>
      </c>
      <c r="L134" s="43"/>
      <c r="M134" s="224" t="s">
        <v>1</v>
      </c>
      <c r="N134" s="225" t="s">
        <v>38</v>
      </c>
      <c r="O134" s="90"/>
      <c r="P134" s="226">
        <f>O134*H134</f>
        <v>0</v>
      </c>
      <c r="Q134" s="226">
        <v>0</v>
      </c>
      <c r="R134" s="226">
        <f>Q134*H134</f>
        <v>0</v>
      </c>
      <c r="S134" s="226">
        <v>0</v>
      </c>
      <c r="T134" s="227">
        <f>S134*H134</f>
        <v>0</v>
      </c>
      <c r="U134" s="37"/>
      <c r="V134" s="37"/>
      <c r="W134" s="37"/>
      <c r="X134" s="37"/>
      <c r="Y134" s="37"/>
      <c r="Z134" s="37"/>
      <c r="AA134" s="37"/>
      <c r="AB134" s="37"/>
      <c r="AC134" s="37"/>
      <c r="AD134" s="37"/>
      <c r="AE134" s="37"/>
      <c r="AR134" s="228" t="s">
        <v>121</v>
      </c>
      <c r="AT134" s="228" t="s">
        <v>116</v>
      </c>
      <c r="AU134" s="228" t="s">
        <v>83</v>
      </c>
      <c r="AY134" s="16" t="s">
        <v>113</v>
      </c>
      <c r="BE134" s="229">
        <f>IF(N134="základní",J134,0)</f>
        <v>0</v>
      </c>
      <c r="BF134" s="229">
        <f>IF(N134="snížená",J134,0)</f>
        <v>0</v>
      </c>
      <c r="BG134" s="229">
        <f>IF(N134="zákl. přenesená",J134,0)</f>
        <v>0</v>
      </c>
      <c r="BH134" s="229">
        <f>IF(N134="sníž. přenesená",J134,0)</f>
        <v>0</v>
      </c>
      <c r="BI134" s="229">
        <f>IF(N134="nulová",J134,0)</f>
        <v>0</v>
      </c>
      <c r="BJ134" s="16" t="s">
        <v>81</v>
      </c>
      <c r="BK134" s="229">
        <f>ROUND(I134*H134,2)</f>
        <v>0</v>
      </c>
      <c r="BL134" s="16" t="s">
        <v>121</v>
      </c>
      <c r="BM134" s="228" t="s">
        <v>148</v>
      </c>
    </row>
    <row r="135" s="2" customFormat="1">
      <c r="A135" s="37"/>
      <c r="B135" s="38"/>
      <c r="C135" s="39"/>
      <c r="D135" s="230" t="s">
        <v>123</v>
      </c>
      <c r="E135" s="39"/>
      <c r="F135" s="231" t="s">
        <v>149</v>
      </c>
      <c r="G135" s="39"/>
      <c r="H135" s="39"/>
      <c r="I135" s="232"/>
      <c r="J135" s="39"/>
      <c r="K135" s="39"/>
      <c r="L135" s="43"/>
      <c r="M135" s="233"/>
      <c r="N135" s="234"/>
      <c r="O135" s="90"/>
      <c r="P135" s="90"/>
      <c r="Q135" s="90"/>
      <c r="R135" s="90"/>
      <c r="S135" s="90"/>
      <c r="T135" s="91"/>
      <c r="U135" s="37"/>
      <c r="V135" s="37"/>
      <c r="W135" s="37"/>
      <c r="X135" s="37"/>
      <c r="Y135" s="37"/>
      <c r="Z135" s="37"/>
      <c r="AA135" s="37"/>
      <c r="AB135" s="37"/>
      <c r="AC135" s="37"/>
      <c r="AD135" s="37"/>
      <c r="AE135" s="37"/>
      <c r="AT135" s="16" t="s">
        <v>123</v>
      </c>
      <c r="AU135" s="16" t="s">
        <v>83</v>
      </c>
    </row>
    <row r="136" s="13" customFormat="1">
      <c r="A136" s="13"/>
      <c r="B136" s="235"/>
      <c r="C136" s="236"/>
      <c r="D136" s="230" t="s">
        <v>125</v>
      </c>
      <c r="E136" s="237" t="s">
        <v>1</v>
      </c>
      <c r="F136" s="238" t="s">
        <v>150</v>
      </c>
      <c r="G136" s="236"/>
      <c r="H136" s="239">
        <v>1816.3199999999999</v>
      </c>
      <c r="I136" s="240"/>
      <c r="J136" s="236"/>
      <c r="K136" s="236"/>
      <c r="L136" s="241"/>
      <c r="M136" s="242"/>
      <c r="N136" s="243"/>
      <c r="O136" s="243"/>
      <c r="P136" s="243"/>
      <c r="Q136" s="243"/>
      <c r="R136" s="243"/>
      <c r="S136" s="243"/>
      <c r="T136" s="244"/>
      <c r="U136" s="13"/>
      <c r="V136" s="13"/>
      <c r="W136" s="13"/>
      <c r="X136" s="13"/>
      <c r="Y136" s="13"/>
      <c r="Z136" s="13"/>
      <c r="AA136" s="13"/>
      <c r="AB136" s="13"/>
      <c r="AC136" s="13"/>
      <c r="AD136" s="13"/>
      <c r="AE136" s="13"/>
      <c r="AT136" s="245" t="s">
        <v>125</v>
      </c>
      <c r="AU136" s="245" t="s">
        <v>83</v>
      </c>
      <c r="AV136" s="13" t="s">
        <v>83</v>
      </c>
      <c r="AW136" s="13" t="s">
        <v>30</v>
      </c>
      <c r="AX136" s="13" t="s">
        <v>73</v>
      </c>
      <c r="AY136" s="245" t="s">
        <v>113</v>
      </c>
    </row>
    <row r="137" s="14" customFormat="1">
      <c r="A137" s="14"/>
      <c r="B137" s="246"/>
      <c r="C137" s="247"/>
      <c r="D137" s="230" t="s">
        <v>125</v>
      </c>
      <c r="E137" s="248" t="s">
        <v>1</v>
      </c>
      <c r="F137" s="249" t="s">
        <v>127</v>
      </c>
      <c r="G137" s="247"/>
      <c r="H137" s="250">
        <v>1816.3199999999999</v>
      </c>
      <c r="I137" s="251"/>
      <c r="J137" s="247"/>
      <c r="K137" s="247"/>
      <c r="L137" s="252"/>
      <c r="M137" s="253"/>
      <c r="N137" s="254"/>
      <c r="O137" s="254"/>
      <c r="P137" s="254"/>
      <c r="Q137" s="254"/>
      <c r="R137" s="254"/>
      <c r="S137" s="254"/>
      <c r="T137" s="255"/>
      <c r="U137" s="14"/>
      <c r="V137" s="14"/>
      <c r="W137" s="14"/>
      <c r="X137" s="14"/>
      <c r="Y137" s="14"/>
      <c r="Z137" s="14"/>
      <c r="AA137" s="14"/>
      <c r="AB137" s="14"/>
      <c r="AC137" s="14"/>
      <c r="AD137" s="14"/>
      <c r="AE137" s="14"/>
      <c r="AT137" s="256" t="s">
        <v>125</v>
      </c>
      <c r="AU137" s="256" t="s">
        <v>83</v>
      </c>
      <c r="AV137" s="14" t="s">
        <v>121</v>
      </c>
      <c r="AW137" s="14" t="s">
        <v>30</v>
      </c>
      <c r="AX137" s="14" t="s">
        <v>81</v>
      </c>
      <c r="AY137" s="256" t="s">
        <v>113</v>
      </c>
    </row>
    <row r="138" s="2" customFormat="1" ht="16.5" customHeight="1">
      <c r="A138" s="37"/>
      <c r="B138" s="38"/>
      <c r="C138" s="217" t="s">
        <v>151</v>
      </c>
      <c r="D138" s="217" t="s">
        <v>116</v>
      </c>
      <c r="E138" s="218" t="s">
        <v>152</v>
      </c>
      <c r="F138" s="219" t="s">
        <v>153</v>
      </c>
      <c r="G138" s="220" t="s">
        <v>142</v>
      </c>
      <c r="H138" s="221">
        <v>3.2000000000000002</v>
      </c>
      <c r="I138" s="222"/>
      <c r="J138" s="223">
        <f>ROUND(I138*H138,2)</f>
        <v>0</v>
      </c>
      <c r="K138" s="219" t="s">
        <v>120</v>
      </c>
      <c r="L138" s="43"/>
      <c r="M138" s="224" t="s">
        <v>1</v>
      </c>
      <c r="N138" s="225" t="s">
        <v>38</v>
      </c>
      <c r="O138" s="90"/>
      <c r="P138" s="226">
        <f>O138*H138</f>
        <v>0</v>
      </c>
      <c r="Q138" s="226">
        <v>0</v>
      </c>
      <c r="R138" s="226">
        <f>Q138*H138</f>
        <v>0</v>
      </c>
      <c r="S138" s="226">
        <v>0</v>
      </c>
      <c r="T138" s="227">
        <f>S138*H138</f>
        <v>0</v>
      </c>
      <c r="U138" s="37"/>
      <c r="V138" s="37"/>
      <c r="W138" s="37"/>
      <c r="X138" s="37"/>
      <c r="Y138" s="37"/>
      <c r="Z138" s="37"/>
      <c r="AA138" s="37"/>
      <c r="AB138" s="37"/>
      <c r="AC138" s="37"/>
      <c r="AD138" s="37"/>
      <c r="AE138" s="37"/>
      <c r="AR138" s="228" t="s">
        <v>121</v>
      </c>
      <c r="AT138" s="228" t="s">
        <v>116</v>
      </c>
      <c r="AU138" s="228" t="s">
        <v>83</v>
      </c>
      <c r="AY138" s="16" t="s">
        <v>113</v>
      </c>
      <c r="BE138" s="229">
        <f>IF(N138="základní",J138,0)</f>
        <v>0</v>
      </c>
      <c r="BF138" s="229">
        <f>IF(N138="snížená",J138,0)</f>
        <v>0</v>
      </c>
      <c r="BG138" s="229">
        <f>IF(N138="zákl. přenesená",J138,0)</f>
        <v>0</v>
      </c>
      <c r="BH138" s="229">
        <f>IF(N138="sníž. přenesená",J138,0)</f>
        <v>0</v>
      </c>
      <c r="BI138" s="229">
        <f>IF(N138="nulová",J138,0)</f>
        <v>0</v>
      </c>
      <c r="BJ138" s="16" t="s">
        <v>81</v>
      </c>
      <c r="BK138" s="229">
        <f>ROUND(I138*H138,2)</f>
        <v>0</v>
      </c>
      <c r="BL138" s="16" t="s">
        <v>121</v>
      </c>
      <c r="BM138" s="228" t="s">
        <v>154</v>
      </c>
    </row>
    <row r="139" s="2" customFormat="1">
      <c r="A139" s="37"/>
      <c r="B139" s="38"/>
      <c r="C139" s="39"/>
      <c r="D139" s="230" t="s">
        <v>123</v>
      </c>
      <c r="E139" s="39"/>
      <c r="F139" s="231" t="s">
        <v>155</v>
      </c>
      <c r="G139" s="39"/>
      <c r="H139" s="39"/>
      <c r="I139" s="232"/>
      <c r="J139" s="39"/>
      <c r="K139" s="39"/>
      <c r="L139" s="43"/>
      <c r="M139" s="233"/>
      <c r="N139" s="234"/>
      <c r="O139" s="90"/>
      <c r="P139" s="90"/>
      <c r="Q139" s="90"/>
      <c r="R139" s="90"/>
      <c r="S139" s="90"/>
      <c r="T139" s="91"/>
      <c r="U139" s="37"/>
      <c r="V139" s="37"/>
      <c r="W139" s="37"/>
      <c r="X139" s="37"/>
      <c r="Y139" s="37"/>
      <c r="Z139" s="37"/>
      <c r="AA139" s="37"/>
      <c r="AB139" s="37"/>
      <c r="AC139" s="37"/>
      <c r="AD139" s="37"/>
      <c r="AE139" s="37"/>
      <c r="AT139" s="16" t="s">
        <v>123</v>
      </c>
      <c r="AU139" s="16" t="s">
        <v>83</v>
      </c>
    </row>
    <row r="140" s="13" customFormat="1">
      <c r="A140" s="13"/>
      <c r="B140" s="235"/>
      <c r="C140" s="236"/>
      <c r="D140" s="230" t="s">
        <v>125</v>
      </c>
      <c r="E140" s="237" t="s">
        <v>1</v>
      </c>
      <c r="F140" s="238" t="s">
        <v>156</v>
      </c>
      <c r="G140" s="236"/>
      <c r="H140" s="239">
        <v>3.2000000000000002</v>
      </c>
      <c r="I140" s="240"/>
      <c r="J140" s="236"/>
      <c r="K140" s="236"/>
      <c r="L140" s="241"/>
      <c r="M140" s="242"/>
      <c r="N140" s="243"/>
      <c r="O140" s="243"/>
      <c r="P140" s="243"/>
      <c r="Q140" s="243"/>
      <c r="R140" s="243"/>
      <c r="S140" s="243"/>
      <c r="T140" s="244"/>
      <c r="U140" s="13"/>
      <c r="V140" s="13"/>
      <c r="W140" s="13"/>
      <c r="X140" s="13"/>
      <c r="Y140" s="13"/>
      <c r="Z140" s="13"/>
      <c r="AA140" s="13"/>
      <c r="AB140" s="13"/>
      <c r="AC140" s="13"/>
      <c r="AD140" s="13"/>
      <c r="AE140" s="13"/>
      <c r="AT140" s="245" t="s">
        <v>125</v>
      </c>
      <c r="AU140" s="245" t="s">
        <v>83</v>
      </c>
      <c r="AV140" s="13" t="s">
        <v>83</v>
      </c>
      <c r="AW140" s="13" t="s">
        <v>30</v>
      </c>
      <c r="AX140" s="13" t="s">
        <v>81</v>
      </c>
      <c r="AY140" s="245" t="s">
        <v>113</v>
      </c>
    </row>
    <row r="141" s="2" customFormat="1" ht="24.15" customHeight="1">
      <c r="A141" s="37"/>
      <c r="B141" s="38"/>
      <c r="C141" s="217" t="s">
        <v>157</v>
      </c>
      <c r="D141" s="217" t="s">
        <v>116</v>
      </c>
      <c r="E141" s="218" t="s">
        <v>158</v>
      </c>
      <c r="F141" s="219" t="s">
        <v>159</v>
      </c>
      <c r="G141" s="220" t="s">
        <v>142</v>
      </c>
      <c r="H141" s="221">
        <v>2.7519999999999998</v>
      </c>
      <c r="I141" s="222"/>
      <c r="J141" s="223">
        <f>ROUND(I141*H141,2)</f>
        <v>0</v>
      </c>
      <c r="K141" s="219" t="s">
        <v>120</v>
      </c>
      <c r="L141" s="43"/>
      <c r="M141" s="224" t="s">
        <v>1</v>
      </c>
      <c r="N141" s="225" t="s">
        <v>38</v>
      </c>
      <c r="O141" s="90"/>
      <c r="P141" s="226">
        <f>O141*H141</f>
        <v>0</v>
      </c>
      <c r="Q141" s="226">
        <v>0</v>
      </c>
      <c r="R141" s="226">
        <f>Q141*H141</f>
        <v>0</v>
      </c>
      <c r="S141" s="226">
        <v>0</v>
      </c>
      <c r="T141" s="227">
        <f>S141*H141</f>
        <v>0</v>
      </c>
      <c r="U141" s="37"/>
      <c r="V141" s="37"/>
      <c r="W141" s="37"/>
      <c r="X141" s="37"/>
      <c r="Y141" s="37"/>
      <c r="Z141" s="37"/>
      <c r="AA141" s="37"/>
      <c r="AB141" s="37"/>
      <c r="AC141" s="37"/>
      <c r="AD141" s="37"/>
      <c r="AE141" s="37"/>
      <c r="AR141" s="228" t="s">
        <v>121</v>
      </c>
      <c r="AT141" s="228" t="s">
        <v>116</v>
      </c>
      <c r="AU141" s="228" t="s">
        <v>83</v>
      </c>
      <c r="AY141" s="16" t="s">
        <v>113</v>
      </c>
      <c r="BE141" s="229">
        <f>IF(N141="základní",J141,0)</f>
        <v>0</v>
      </c>
      <c r="BF141" s="229">
        <f>IF(N141="snížená",J141,0)</f>
        <v>0</v>
      </c>
      <c r="BG141" s="229">
        <f>IF(N141="zákl. přenesená",J141,0)</f>
        <v>0</v>
      </c>
      <c r="BH141" s="229">
        <f>IF(N141="sníž. přenesená",J141,0)</f>
        <v>0</v>
      </c>
      <c r="BI141" s="229">
        <f>IF(N141="nulová",J141,0)</f>
        <v>0</v>
      </c>
      <c r="BJ141" s="16" t="s">
        <v>81</v>
      </c>
      <c r="BK141" s="229">
        <f>ROUND(I141*H141,2)</f>
        <v>0</v>
      </c>
      <c r="BL141" s="16" t="s">
        <v>121</v>
      </c>
      <c r="BM141" s="228" t="s">
        <v>160</v>
      </c>
    </row>
    <row r="142" s="2" customFormat="1">
      <c r="A142" s="37"/>
      <c r="B142" s="38"/>
      <c r="C142" s="39"/>
      <c r="D142" s="230" t="s">
        <v>123</v>
      </c>
      <c r="E142" s="39"/>
      <c r="F142" s="231" t="s">
        <v>161</v>
      </c>
      <c r="G142" s="39"/>
      <c r="H142" s="39"/>
      <c r="I142" s="232"/>
      <c r="J142" s="39"/>
      <c r="K142" s="39"/>
      <c r="L142" s="43"/>
      <c r="M142" s="233"/>
      <c r="N142" s="234"/>
      <c r="O142" s="90"/>
      <c r="P142" s="90"/>
      <c r="Q142" s="90"/>
      <c r="R142" s="90"/>
      <c r="S142" s="90"/>
      <c r="T142" s="91"/>
      <c r="U142" s="37"/>
      <c r="V142" s="37"/>
      <c r="W142" s="37"/>
      <c r="X142" s="37"/>
      <c r="Y142" s="37"/>
      <c r="Z142" s="37"/>
      <c r="AA142" s="37"/>
      <c r="AB142" s="37"/>
      <c r="AC142" s="37"/>
      <c r="AD142" s="37"/>
      <c r="AE142" s="37"/>
      <c r="AT142" s="16" t="s">
        <v>123</v>
      </c>
      <c r="AU142" s="16" t="s">
        <v>83</v>
      </c>
    </row>
    <row r="143" s="2" customFormat="1" ht="24.15" customHeight="1">
      <c r="A143" s="37"/>
      <c r="B143" s="38"/>
      <c r="C143" s="217" t="s">
        <v>162</v>
      </c>
      <c r="D143" s="217" t="s">
        <v>116</v>
      </c>
      <c r="E143" s="218" t="s">
        <v>163</v>
      </c>
      <c r="F143" s="219" t="s">
        <v>164</v>
      </c>
      <c r="G143" s="220" t="s">
        <v>142</v>
      </c>
      <c r="H143" s="221">
        <v>2.7519999999999998</v>
      </c>
      <c r="I143" s="222"/>
      <c r="J143" s="223">
        <f>ROUND(I143*H143,2)</f>
        <v>0</v>
      </c>
      <c r="K143" s="219" t="s">
        <v>120</v>
      </c>
      <c r="L143" s="43"/>
      <c r="M143" s="224" t="s">
        <v>1</v>
      </c>
      <c r="N143" s="225" t="s">
        <v>38</v>
      </c>
      <c r="O143" s="90"/>
      <c r="P143" s="226">
        <f>O143*H143</f>
        <v>0</v>
      </c>
      <c r="Q143" s="226">
        <v>0</v>
      </c>
      <c r="R143" s="226">
        <f>Q143*H143</f>
        <v>0</v>
      </c>
      <c r="S143" s="226">
        <v>0</v>
      </c>
      <c r="T143" s="227">
        <f>S143*H143</f>
        <v>0</v>
      </c>
      <c r="U143" s="37"/>
      <c r="V143" s="37"/>
      <c r="W143" s="37"/>
      <c r="X143" s="37"/>
      <c r="Y143" s="37"/>
      <c r="Z143" s="37"/>
      <c r="AA143" s="37"/>
      <c r="AB143" s="37"/>
      <c r="AC143" s="37"/>
      <c r="AD143" s="37"/>
      <c r="AE143" s="37"/>
      <c r="AR143" s="228" t="s">
        <v>121</v>
      </c>
      <c r="AT143" s="228" t="s">
        <v>116</v>
      </c>
      <c r="AU143" s="228" t="s">
        <v>83</v>
      </c>
      <c r="AY143" s="16" t="s">
        <v>113</v>
      </c>
      <c r="BE143" s="229">
        <f>IF(N143="základní",J143,0)</f>
        <v>0</v>
      </c>
      <c r="BF143" s="229">
        <f>IF(N143="snížená",J143,0)</f>
        <v>0</v>
      </c>
      <c r="BG143" s="229">
        <f>IF(N143="zákl. přenesená",J143,0)</f>
        <v>0</v>
      </c>
      <c r="BH143" s="229">
        <f>IF(N143="sníž. přenesená",J143,0)</f>
        <v>0</v>
      </c>
      <c r="BI143" s="229">
        <f>IF(N143="nulová",J143,0)</f>
        <v>0</v>
      </c>
      <c r="BJ143" s="16" t="s">
        <v>81</v>
      </c>
      <c r="BK143" s="229">
        <f>ROUND(I143*H143,2)</f>
        <v>0</v>
      </c>
      <c r="BL143" s="16" t="s">
        <v>121</v>
      </c>
      <c r="BM143" s="228" t="s">
        <v>165</v>
      </c>
    </row>
    <row r="144" s="2" customFormat="1">
      <c r="A144" s="37"/>
      <c r="B144" s="38"/>
      <c r="C144" s="39"/>
      <c r="D144" s="230" t="s">
        <v>123</v>
      </c>
      <c r="E144" s="39"/>
      <c r="F144" s="231" t="s">
        <v>166</v>
      </c>
      <c r="G144" s="39"/>
      <c r="H144" s="39"/>
      <c r="I144" s="232"/>
      <c r="J144" s="39"/>
      <c r="K144" s="39"/>
      <c r="L144" s="43"/>
      <c r="M144" s="233"/>
      <c r="N144" s="234"/>
      <c r="O144" s="90"/>
      <c r="P144" s="90"/>
      <c r="Q144" s="90"/>
      <c r="R144" s="90"/>
      <c r="S144" s="90"/>
      <c r="T144" s="91"/>
      <c r="U144" s="37"/>
      <c r="V144" s="37"/>
      <c r="W144" s="37"/>
      <c r="X144" s="37"/>
      <c r="Y144" s="37"/>
      <c r="Z144" s="37"/>
      <c r="AA144" s="37"/>
      <c r="AB144" s="37"/>
      <c r="AC144" s="37"/>
      <c r="AD144" s="37"/>
      <c r="AE144" s="37"/>
      <c r="AT144" s="16" t="s">
        <v>123</v>
      </c>
      <c r="AU144" s="16" t="s">
        <v>83</v>
      </c>
    </row>
    <row r="145" s="2" customFormat="1" ht="16.5" customHeight="1">
      <c r="A145" s="37"/>
      <c r="B145" s="38"/>
      <c r="C145" s="217" t="s">
        <v>167</v>
      </c>
      <c r="D145" s="217" t="s">
        <v>116</v>
      </c>
      <c r="E145" s="218" t="s">
        <v>168</v>
      </c>
      <c r="F145" s="219" t="s">
        <v>169</v>
      </c>
      <c r="G145" s="220" t="s">
        <v>137</v>
      </c>
      <c r="H145" s="221">
        <v>47</v>
      </c>
      <c r="I145" s="222"/>
      <c r="J145" s="223">
        <f>ROUND(I145*H145,2)</f>
        <v>0</v>
      </c>
      <c r="K145" s="219" t="s">
        <v>120</v>
      </c>
      <c r="L145" s="43"/>
      <c r="M145" s="224" t="s">
        <v>1</v>
      </c>
      <c r="N145" s="225" t="s">
        <v>38</v>
      </c>
      <c r="O145" s="90"/>
      <c r="P145" s="226">
        <f>O145*H145</f>
        <v>0</v>
      </c>
      <c r="Q145" s="226">
        <v>0</v>
      </c>
      <c r="R145" s="226">
        <f>Q145*H145</f>
        <v>0</v>
      </c>
      <c r="S145" s="226">
        <v>0</v>
      </c>
      <c r="T145" s="227">
        <f>S145*H145</f>
        <v>0</v>
      </c>
      <c r="U145" s="37"/>
      <c r="V145" s="37"/>
      <c r="W145" s="37"/>
      <c r="X145" s="37"/>
      <c r="Y145" s="37"/>
      <c r="Z145" s="37"/>
      <c r="AA145" s="37"/>
      <c r="AB145" s="37"/>
      <c r="AC145" s="37"/>
      <c r="AD145" s="37"/>
      <c r="AE145" s="37"/>
      <c r="AR145" s="228" t="s">
        <v>121</v>
      </c>
      <c r="AT145" s="228" t="s">
        <v>116</v>
      </c>
      <c r="AU145" s="228" t="s">
        <v>83</v>
      </c>
      <c r="AY145" s="16" t="s">
        <v>113</v>
      </c>
      <c r="BE145" s="229">
        <f>IF(N145="základní",J145,0)</f>
        <v>0</v>
      </c>
      <c r="BF145" s="229">
        <f>IF(N145="snížená",J145,0)</f>
        <v>0</v>
      </c>
      <c r="BG145" s="229">
        <f>IF(N145="zákl. přenesená",J145,0)</f>
        <v>0</v>
      </c>
      <c r="BH145" s="229">
        <f>IF(N145="sníž. přenesená",J145,0)</f>
        <v>0</v>
      </c>
      <c r="BI145" s="229">
        <f>IF(N145="nulová",J145,0)</f>
        <v>0</v>
      </c>
      <c r="BJ145" s="16" t="s">
        <v>81</v>
      </c>
      <c r="BK145" s="229">
        <f>ROUND(I145*H145,2)</f>
        <v>0</v>
      </c>
      <c r="BL145" s="16" t="s">
        <v>121</v>
      </c>
      <c r="BM145" s="228" t="s">
        <v>170</v>
      </c>
    </row>
    <row r="146" s="2" customFormat="1">
      <c r="A146" s="37"/>
      <c r="B146" s="38"/>
      <c r="C146" s="39"/>
      <c r="D146" s="230" t="s">
        <v>123</v>
      </c>
      <c r="E146" s="39"/>
      <c r="F146" s="231" t="s">
        <v>171</v>
      </c>
      <c r="G146" s="39"/>
      <c r="H146" s="39"/>
      <c r="I146" s="232"/>
      <c r="J146" s="39"/>
      <c r="K146" s="39"/>
      <c r="L146" s="43"/>
      <c r="M146" s="233"/>
      <c r="N146" s="234"/>
      <c r="O146" s="90"/>
      <c r="P146" s="90"/>
      <c r="Q146" s="90"/>
      <c r="R146" s="90"/>
      <c r="S146" s="90"/>
      <c r="T146" s="91"/>
      <c r="U146" s="37"/>
      <c r="V146" s="37"/>
      <c r="W146" s="37"/>
      <c r="X146" s="37"/>
      <c r="Y146" s="37"/>
      <c r="Z146" s="37"/>
      <c r="AA146" s="37"/>
      <c r="AB146" s="37"/>
      <c r="AC146" s="37"/>
      <c r="AD146" s="37"/>
      <c r="AE146" s="37"/>
      <c r="AT146" s="16" t="s">
        <v>123</v>
      </c>
      <c r="AU146" s="16" t="s">
        <v>83</v>
      </c>
    </row>
    <row r="147" s="13" customFormat="1">
      <c r="A147" s="13"/>
      <c r="B147" s="235"/>
      <c r="C147" s="236"/>
      <c r="D147" s="230" t="s">
        <v>125</v>
      </c>
      <c r="E147" s="237" t="s">
        <v>1</v>
      </c>
      <c r="F147" s="238" t="s">
        <v>172</v>
      </c>
      <c r="G147" s="236"/>
      <c r="H147" s="239">
        <v>47</v>
      </c>
      <c r="I147" s="240"/>
      <c r="J147" s="236"/>
      <c r="K147" s="236"/>
      <c r="L147" s="241"/>
      <c r="M147" s="242"/>
      <c r="N147" s="243"/>
      <c r="O147" s="243"/>
      <c r="P147" s="243"/>
      <c r="Q147" s="243"/>
      <c r="R147" s="243"/>
      <c r="S147" s="243"/>
      <c r="T147" s="244"/>
      <c r="U147" s="13"/>
      <c r="V147" s="13"/>
      <c r="W147" s="13"/>
      <c r="X147" s="13"/>
      <c r="Y147" s="13"/>
      <c r="Z147" s="13"/>
      <c r="AA147" s="13"/>
      <c r="AB147" s="13"/>
      <c r="AC147" s="13"/>
      <c r="AD147" s="13"/>
      <c r="AE147" s="13"/>
      <c r="AT147" s="245" t="s">
        <v>125</v>
      </c>
      <c r="AU147" s="245" t="s">
        <v>83</v>
      </c>
      <c r="AV147" s="13" t="s">
        <v>83</v>
      </c>
      <c r="AW147" s="13" t="s">
        <v>30</v>
      </c>
      <c r="AX147" s="13" t="s">
        <v>73</v>
      </c>
      <c r="AY147" s="245" t="s">
        <v>113</v>
      </c>
    </row>
    <row r="148" s="14" customFormat="1">
      <c r="A148" s="14"/>
      <c r="B148" s="246"/>
      <c r="C148" s="247"/>
      <c r="D148" s="230" t="s">
        <v>125</v>
      </c>
      <c r="E148" s="248" t="s">
        <v>1</v>
      </c>
      <c r="F148" s="249" t="s">
        <v>127</v>
      </c>
      <c r="G148" s="247"/>
      <c r="H148" s="250">
        <v>47</v>
      </c>
      <c r="I148" s="251"/>
      <c r="J148" s="247"/>
      <c r="K148" s="247"/>
      <c r="L148" s="252"/>
      <c r="M148" s="253"/>
      <c r="N148" s="254"/>
      <c r="O148" s="254"/>
      <c r="P148" s="254"/>
      <c r="Q148" s="254"/>
      <c r="R148" s="254"/>
      <c r="S148" s="254"/>
      <c r="T148" s="255"/>
      <c r="U148" s="14"/>
      <c r="V148" s="14"/>
      <c r="W148" s="14"/>
      <c r="X148" s="14"/>
      <c r="Y148" s="14"/>
      <c r="Z148" s="14"/>
      <c r="AA148" s="14"/>
      <c r="AB148" s="14"/>
      <c r="AC148" s="14"/>
      <c r="AD148" s="14"/>
      <c r="AE148" s="14"/>
      <c r="AT148" s="256" t="s">
        <v>125</v>
      </c>
      <c r="AU148" s="256" t="s">
        <v>83</v>
      </c>
      <c r="AV148" s="14" t="s">
        <v>121</v>
      </c>
      <c r="AW148" s="14" t="s">
        <v>30</v>
      </c>
      <c r="AX148" s="14" t="s">
        <v>81</v>
      </c>
      <c r="AY148" s="256" t="s">
        <v>113</v>
      </c>
    </row>
    <row r="149" s="2" customFormat="1" ht="24.15" customHeight="1">
      <c r="A149" s="37"/>
      <c r="B149" s="38"/>
      <c r="C149" s="217" t="s">
        <v>173</v>
      </c>
      <c r="D149" s="217" t="s">
        <v>116</v>
      </c>
      <c r="E149" s="218" t="s">
        <v>174</v>
      </c>
      <c r="F149" s="219" t="s">
        <v>175</v>
      </c>
      <c r="G149" s="220" t="s">
        <v>176</v>
      </c>
      <c r="H149" s="221">
        <v>172</v>
      </c>
      <c r="I149" s="222"/>
      <c r="J149" s="223">
        <f>ROUND(I149*H149,2)</f>
        <v>0</v>
      </c>
      <c r="K149" s="219" t="s">
        <v>120</v>
      </c>
      <c r="L149" s="43"/>
      <c r="M149" s="224" t="s">
        <v>1</v>
      </c>
      <c r="N149" s="225" t="s">
        <v>38</v>
      </c>
      <c r="O149" s="90"/>
      <c r="P149" s="226">
        <f>O149*H149</f>
        <v>0</v>
      </c>
      <c r="Q149" s="226">
        <v>0</v>
      </c>
      <c r="R149" s="226">
        <f>Q149*H149</f>
        <v>0</v>
      </c>
      <c r="S149" s="226">
        <v>0</v>
      </c>
      <c r="T149" s="227">
        <f>S149*H149</f>
        <v>0</v>
      </c>
      <c r="U149" s="37"/>
      <c r="V149" s="37"/>
      <c r="W149" s="37"/>
      <c r="X149" s="37"/>
      <c r="Y149" s="37"/>
      <c r="Z149" s="37"/>
      <c r="AA149" s="37"/>
      <c r="AB149" s="37"/>
      <c r="AC149" s="37"/>
      <c r="AD149" s="37"/>
      <c r="AE149" s="37"/>
      <c r="AR149" s="228" t="s">
        <v>121</v>
      </c>
      <c r="AT149" s="228" t="s">
        <v>116</v>
      </c>
      <c r="AU149" s="228" t="s">
        <v>83</v>
      </c>
      <c r="AY149" s="16" t="s">
        <v>113</v>
      </c>
      <c r="BE149" s="229">
        <f>IF(N149="základní",J149,0)</f>
        <v>0</v>
      </c>
      <c r="BF149" s="229">
        <f>IF(N149="snížená",J149,0)</f>
        <v>0</v>
      </c>
      <c r="BG149" s="229">
        <f>IF(N149="zákl. přenesená",J149,0)</f>
        <v>0</v>
      </c>
      <c r="BH149" s="229">
        <f>IF(N149="sníž. přenesená",J149,0)</f>
        <v>0</v>
      </c>
      <c r="BI149" s="229">
        <f>IF(N149="nulová",J149,0)</f>
        <v>0</v>
      </c>
      <c r="BJ149" s="16" t="s">
        <v>81</v>
      </c>
      <c r="BK149" s="229">
        <f>ROUND(I149*H149,2)</f>
        <v>0</v>
      </c>
      <c r="BL149" s="16" t="s">
        <v>121</v>
      </c>
      <c r="BM149" s="228" t="s">
        <v>177</v>
      </c>
    </row>
    <row r="150" s="2" customFormat="1">
      <c r="A150" s="37"/>
      <c r="B150" s="38"/>
      <c r="C150" s="39"/>
      <c r="D150" s="230" t="s">
        <v>123</v>
      </c>
      <c r="E150" s="39"/>
      <c r="F150" s="231" t="s">
        <v>178</v>
      </c>
      <c r="G150" s="39"/>
      <c r="H150" s="39"/>
      <c r="I150" s="232"/>
      <c r="J150" s="39"/>
      <c r="K150" s="39"/>
      <c r="L150" s="43"/>
      <c r="M150" s="233"/>
      <c r="N150" s="234"/>
      <c r="O150" s="90"/>
      <c r="P150" s="90"/>
      <c r="Q150" s="90"/>
      <c r="R150" s="90"/>
      <c r="S150" s="90"/>
      <c r="T150" s="91"/>
      <c r="U150" s="37"/>
      <c r="V150" s="37"/>
      <c r="W150" s="37"/>
      <c r="X150" s="37"/>
      <c r="Y150" s="37"/>
      <c r="Z150" s="37"/>
      <c r="AA150" s="37"/>
      <c r="AB150" s="37"/>
      <c r="AC150" s="37"/>
      <c r="AD150" s="37"/>
      <c r="AE150" s="37"/>
      <c r="AT150" s="16" t="s">
        <v>123</v>
      </c>
      <c r="AU150" s="16" t="s">
        <v>83</v>
      </c>
    </row>
    <row r="151" s="2" customFormat="1" ht="16.5" customHeight="1">
      <c r="A151" s="37"/>
      <c r="B151" s="38"/>
      <c r="C151" s="217" t="s">
        <v>179</v>
      </c>
      <c r="D151" s="217" t="s">
        <v>116</v>
      </c>
      <c r="E151" s="218" t="s">
        <v>180</v>
      </c>
      <c r="F151" s="219" t="s">
        <v>181</v>
      </c>
      <c r="G151" s="220" t="s">
        <v>176</v>
      </c>
      <c r="H151" s="221">
        <v>230</v>
      </c>
      <c r="I151" s="222"/>
      <c r="J151" s="223">
        <f>ROUND(I151*H151,2)</f>
        <v>0</v>
      </c>
      <c r="K151" s="219" t="s">
        <v>120</v>
      </c>
      <c r="L151" s="43"/>
      <c r="M151" s="224" t="s">
        <v>1</v>
      </c>
      <c r="N151" s="225" t="s">
        <v>38</v>
      </c>
      <c r="O151" s="90"/>
      <c r="P151" s="226">
        <f>O151*H151</f>
        <v>0</v>
      </c>
      <c r="Q151" s="226">
        <v>0</v>
      </c>
      <c r="R151" s="226">
        <f>Q151*H151</f>
        <v>0</v>
      </c>
      <c r="S151" s="226">
        <v>0</v>
      </c>
      <c r="T151" s="227">
        <f>S151*H151</f>
        <v>0</v>
      </c>
      <c r="U151" s="37"/>
      <c r="V151" s="37"/>
      <c r="W151" s="37"/>
      <c r="X151" s="37"/>
      <c r="Y151" s="37"/>
      <c r="Z151" s="37"/>
      <c r="AA151" s="37"/>
      <c r="AB151" s="37"/>
      <c r="AC151" s="37"/>
      <c r="AD151" s="37"/>
      <c r="AE151" s="37"/>
      <c r="AR151" s="228" t="s">
        <v>121</v>
      </c>
      <c r="AT151" s="228" t="s">
        <v>116</v>
      </c>
      <c r="AU151" s="228" t="s">
        <v>83</v>
      </c>
      <c r="AY151" s="16" t="s">
        <v>113</v>
      </c>
      <c r="BE151" s="229">
        <f>IF(N151="základní",J151,0)</f>
        <v>0</v>
      </c>
      <c r="BF151" s="229">
        <f>IF(N151="snížená",J151,0)</f>
        <v>0</v>
      </c>
      <c r="BG151" s="229">
        <f>IF(N151="zákl. přenesená",J151,0)</f>
        <v>0</v>
      </c>
      <c r="BH151" s="229">
        <f>IF(N151="sníž. přenesená",J151,0)</f>
        <v>0</v>
      </c>
      <c r="BI151" s="229">
        <f>IF(N151="nulová",J151,0)</f>
        <v>0</v>
      </c>
      <c r="BJ151" s="16" t="s">
        <v>81</v>
      </c>
      <c r="BK151" s="229">
        <f>ROUND(I151*H151,2)</f>
        <v>0</v>
      </c>
      <c r="BL151" s="16" t="s">
        <v>121</v>
      </c>
      <c r="BM151" s="228" t="s">
        <v>182</v>
      </c>
    </row>
    <row r="152" s="2" customFormat="1">
      <c r="A152" s="37"/>
      <c r="B152" s="38"/>
      <c r="C152" s="39"/>
      <c r="D152" s="230" t="s">
        <v>123</v>
      </c>
      <c r="E152" s="39"/>
      <c r="F152" s="231" t="s">
        <v>183</v>
      </c>
      <c r="G152" s="39"/>
      <c r="H152" s="39"/>
      <c r="I152" s="232"/>
      <c r="J152" s="39"/>
      <c r="K152" s="39"/>
      <c r="L152" s="43"/>
      <c r="M152" s="233"/>
      <c r="N152" s="234"/>
      <c r="O152" s="90"/>
      <c r="P152" s="90"/>
      <c r="Q152" s="90"/>
      <c r="R152" s="90"/>
      <c r="S152" s="90"/>
      <c r="T152" s="91"/>
      <c r="U152" s="37"/>
      <c r="V152" s="37"/>
      <c r="W152" s="37"/>
      <c r="X152" s="37"/>
      <c r="Y152" s="37"/>
      <c r="Z152" s="37"/>
      <c r="AA152" s="37"/>
      <c r="AB152" s="37"/>
      <c r="AC152" s="37"/>
      <c r="AD152" s="37"/>
      <c r="AE152" s="37"/>
      <c r="AT152" s="16" t="s">
        <v>123</v>
      </c>
      <c r="AU152" s="16" t="s">
        <v>83</v>
      </c>
    </row>
    <row r="153" s="2" customFormat="1" ht="24.15" customHeight="1">
      <c r="A153" s="37"/>
      <c r="B153" s="38"/>
      <c r="C153" s="217" t="s">
        <v>184</v>
      </c>
      <c r="D153" s="217" t="s">
        <v>116</v>
      </c>
      <c r="E153" s="218" t="s">
        <v>185</v>
      </c>
      <c r="F153" s="219" t="s">
        <v>186</v>
      </c>
      <c r="G153" s="220" t="s">
        <v>142</v>
      </c>
      <c r="H153" s="221">
        <v>3.2000000000000002</v>
      </c>
      <c r="I153" s="222"/>
      <c r="J153" s="223">
        <f>ROUND(I153*H153,2)</f>
        <v>0</v>
      </c>
      <c r="K153" s="219" t="s">
        <v>120</v>
      </c>
      <c r="L153" s="43"/>
      <c r="M153" s="224" t="s">
        <v>1</v>
      </c>
      <c r="N153" s="225" t="s">
        <v>38</v>
      </c>
      <c r="O153" s="90"/>
      <c r="P153" s="226">
        <f>O153*H153</f>
        <v>0</v>
      </c>
      <c r="Q153" s="226">
        <v>0</v>
      </c>
      <c r="R153" s="226">
        <f>Q153*H153</f>
        <v>0</v>
      </c>
      <c r="S153" s="226">
        <v>0</v>
      </c>
      <c r="T153" s="227">
        <f>S153*H153</f>
        <v>0</v>
      </c>
      <c r="U153" s="37"/>
      <c r="V153" s="37"/>
      <c r="W153" s="37"/>
      <c r="X153" s="37"/>
      <c r="Y153" s="37"/>
      <c r="Z153" s="37"/>
      <c r="AA153" s="37"/>
      <c r="AB153" s="37"/>
      <c r="AC153" s="37"/>
      <c r="AD153" s="37"/>
      <c r="AE153" s="37"/>
      <c r="AR153" s="228" t="s">
        <v>121</v>
      </c>
      <c r="AT153" s="228" t="s">
        <v>116</v>
      </c>
      <c r="AU153" s="228" t="s">
        <v>83</v>
      </c>
      <c r="AY153" s="16" t="s">
        <v>113</v>
      </c>
      <c r="BE153" s="229">
        <f>IF(N153="základní",J153,0)</f>
        <v>0</v>
      </c>
      <c r="BF153" s="229">
        <f>IF(N153="snížená",J153,0)</f>
        <v>0</v>
      </c>
      <c r="BG153" s="229">
        <f>IF(N153="zákl. přenesená",J153,0)</f>
        <v>0</v>
      </c>
      <c r="BH153" s="229">
        <f>IF(N153="sníž. přenesená",J153,0)</f>
        <v>0</v>
      </c>
      <c r="BI153" s="229">
        <f>IF(N153="nulová",J153,0)</f>
        <v>0</v>
      </c>
      <c r="BJ153" s="16" t="s">
        <v>81</v>
      </c>
      <c r="BK153" s="229">
        <f>ROUND(I153*H153,2)</f>
        <v>0</v>
      </c>
      <c r="BL153" s="16" t="s">
        <v>121</v>
      </c>
      <c r="BM153" s="228" t="s">
        <v>187</v>
      </c>
    </row>
    <row r="154" s="2" customFormat="1">
      <c r="A154" s="37"/>
      <c r="B154" s="38"/>
      <c r="C154" s="39"/>
      <c r="D154" s="230" t="s">
        <v>123</v>
      </c>
      <c r="E154" s="39"/>
      <c r="F154" s="231" t="s">
        <v>188</v>
      </c>
      <c r="G154" s="39"/>
      <c r="H154" s="39"/>
      <c r="I154" s="232"/>
      <c r="J154" s="39"/>
      <c r="K154" s="39"/>
      <c r="L154" s="43"/>
      <c r="M154" s="233"/>
      <c r="N154" s="234"/>
      <c r="O154" s="90"/>
      <c r="P154" s="90"/>
      <c r="Q154" s="90"/>
      <c r="R154" s="90"/>
      <c r="S154" s="90"/>
      <c r="T154" s="91"/>
      <c r="U154" s="37"/>
      <c r="V154" s="37"/>
      <c r="W154" s="37"/>
      <c r="X154" s="37"/>
      <c r="Y154" s="37"/>
      <c r="Z154" s="37"/>
      <c r="AA154" s="37"/>
      <c r="AB154" s="37"/>
      <c r="AC154" s="37"/>
      <c r="AD154" s="37"/>
      <c r="AE154" s="37"/>
      <c r="AT154" s="16" t="s">
        <v>123</v>
      </c>
      <c r="AU154" s="16" t="s">
        <v>83</v>
      </c>
    </row>
    <row r="155" s="2" customFormat="1" ht="24.15" customHeight="1">
      <c r="A155" s="37"/>
      <c r="B155" s="38"/>
      <c r="C155" s="217" t="s">
        <v>189</v>
      </c>
      <c r="D155" s="217" t="s">
        <v>116</v>
      </c>
      <c r="E155" s="218" t="s">
        <v>190</v>
      </c>
      <c r="F155" s="219" t="s">
        <v>191</v>
      </c>
      <c r="G155" s="220" t="s">
        <v>142</v>
      </c>
      <c r="H155" s="221">
        <v>3.2000000000000002</v>
      </c>
      <c r="I155" s="222"/>
      <c r="J155" s="223">
        <f>ROUND(I155*H155,2)</f>
        <v>0</v>
      </c>
      <c r="K155" s="219" t="s">
        <v>120</v>
      </c>
      <c r="L155" s="43"/>
      <c r="M155" s="224" t="s">
        <v>1</v>
      </c>
      <c r="N155" s="225" t="s">
        <v>38</v>
      </c>
      <c r="O155" s="90"/>
      <c r="P155" s="226">
        <f>O155*H155</f>
        <v>0</v>
      </c>
      <c r="Q155" s="226">
        <v>0</v>
      </c>
      <c r="R155" s="226">
        <f>Q155*H155</f>
        <v>0</v>
      </c>
      <c r="S155" s="226">
        <v>0</v>
      </c>
      <c r="T155" s="227">
        <f>S155*H155</f>
        <v>0</v>
      </c>
      <c r="U155" s="37"/>
      <c r="V155" s="37"/>
      <c r="W155" s="37"/>
      <c r="X155" s="37"/>
      <c r="Y155" s="37"/>
      <c r="Z155" s="37"/>
      <c r="AA155" s="37"/>
      <c r="AB155" s="37"/>
      <c r="AC155" s="37"/>
      <c r="AD155" s="37"/>
      <c r="AE155" s="37"/>
      <c r="AR155" s="228" t="s">
        <v>121</v>
      </c>
      <c r="AT155" s="228" t="s">
        <v>116</v>
      </c>
      <c r="AU155" s="228" t="s">
        <v>83</v>
      </c>
      <c r="AY155" s="16" t="s">
        <v>113</v>
      </c>
      <c r="BE155" s="229">
        <f>IF(N155="základní",J155,0)</f>
        <v>0</v>
      </c>
      <c r="BF155" s="229">
        <f>IF(N155="snížená",J155,0)</f>
        <v>0</v>
      </c>
      <c r="BG155" s="229">
        <f>IF(N155="zákl. přenesená",J155,0)</f>
        <v>0</v>
      </c>
      <c r="BH155" s="229">
        <f>IF(N155="sníž. přenesená",J155,0)</f>
        <v>0</v>
      </c>
      <c r="BI155" s="229">
        <f>IF(N155="nulová",J155,0)</f>
        <v>0</v>
      </c>
      <c r="BJ155" s="16" t="s">
        <v>81</v>
      </c>
      <c r="BK155" s="229">
        <f>ROUND(I155*H155,2)</f>
        <v>0</v>
      </c>
      <c r="BL155" s="16" t="s">
        <v>121</v>
      </c>
      <c r="BM155" s="228" t="s">
        <v>192</v>
      </c>
    </row>
    <row r="156" s="2" customFormat="1">
      <c r="A156" s="37"/>
      <c r="B156" s="38"/>
      <c r="C156" s="39"/>
      <c r="D156" s="230" t="s">
        <v>123</v>
      </c>
      <c r="E156" s="39"/>
      <c r="F156" s="231" t="s">
        <v>193</v>
      </c>
      <c r="G156" s="39"/>
      <c r="H156" s="39"/>
      <c r="I156" s="232"/>
      <c r="J156" s="39"/>
      <c r="K156" s="39"/>
      <c r="L156" s="43"/>
      <c r="M156" s="233"/>
      <c r="N156" s="234"/>
      <c r="O156" s="90"/>
      <c r="P156" s="90"/>
      <c r="Q156" s="90"/>
      <c r="R156" s="90"/>
      <c r="S156" s="90"/>
      <c r="T156" s="91"/>
      <c r="U156" s="37"/>
      <c r="V156" s="37"/>
      <c r="W156" s="37"/>
      <c r="X156" s="37"/>
      <c r="Y156" s="37"/>
      <c r="Z156" s="37"/>
      <c r="AA156" s="37"/>
      <c r="AB156" s="37"/>
      <c r="AC156" s="37"/>
      <c r="AD156" s="37"/>
      <c r="AE156" s="37"/>
      <c r="AT156" s="16" t="s">
        <v>123</v>
      </c>
      <c r="AU156" s="16" t="s">
        <v>83</v>
      </c>
    </row>
    <row r="157" s="2" customFormat="1" ht="24.15" customHeight="1">
      <c r="A157" s="37"/>
      <c r="B157" s="38"/>
      <c r="C157" s="217" t="s">
        <v>194</v>
      </c>
      <c r="D157" s="217" t="s">
        <v>116</v>
      </c>
      <c r="E157" s="218" t="s">
        <v>195</v>
      </c>
      <c r="F157" s="219" t="s">
        <v>196</v>
      </c>
      <c r="G157" s="220" t="s">
        <v>137</v>
      </c>
      <c r="H157" s="221">
        <v>100</v>
      </c>
      <c r="I157" s="222"/>
      <c r="J157" s="223">
        <f>ROUND(I157*H157,2)</f>
        <v>0</v>
      </c>
      <c r="K157" s="219" t="s">
        <v>120</v>
      </c>
      <c r="L157" s="43"/>
      <c r="M157" s="224" t="s">
        <v>1</v>
      </c>
      <c r="N157" s="225" t="s">
        <v>38</v>
      </c>
      <c r="O157" s="90"/>
      <c r="P157" s="226">
        <f>O157*H157</f>
        <v>0</v>
      </c>
      <c r="Q157" s="226">
        <v>0</v>
      </c>
      <c r="R157" s="226">
        <f>Q157*H157</f>
        <v>0</v>
      </c>
      <c r="S157" s="226">
        <v>0</v>
      </c>
      <c r="T157" s="227">
        <f>S157*H157</f>
        <v>0</v>
      </c>
      <c r="U157" s="37"/>
      <c r="V157" s="37"/>
      <c r="W157" s="37"/>
      <c r="X157" s="37"/>
      <c r="Y157" s="37"/>
      <c r="Z157" s="37"/>
      <c r="AA157" s="37"/>
      <c r="AB157" s="37"/>
      <c r="AC157" s="37"/>
      <c r="AD157" s="37"/>
      <c r="AE157" s="37"/>
      <c r="AR157" s="228" t="s">
        <v>121</v>
      </c>
      <c r="AT157" s="228" t="s">
        <v>116</v>
      </c>
      <c r="AU157" s="228" t="s">
        <v>83</v>
      </c>
      <c r="AY157" s="16" t="s">
        <v>113</v>
      </c>
      <c r="BE157" s="229">
        <f>IF(N157="základní",J157,0)</f>
        <v>0</v>
      </c>
      <c r="BF157" s="229">
        <f>IF(N157="snížená",J157,0)</f>
        <v>0</v>
      </c>
      <c r="BG157" s="229">
        <f>IF(N157="zákl. přenesená",J157,0)</f>
        <v>0</v>
      </c>
      <c r="BH157" s="229">
        <f>IF(N157="sníž. přenesená",J157,0)</f>
        <v>0</v>
      </c>
      <c r="BI157" s="229">
        <f>IF(N157="nulová",J157,0)</f>
        <v>0</v>
      </c>
      <c r="BJ157" s="16" t="s">
        <v>81</v>
      </c>
      <c r="BK157" s="229">
        <f>ROUND(I157*H157,2)</f>
        <v>0</v>
      </c>
      <c r="BL157" s="16" t="s">
        <v>121</v>
      </c>
      <c r="BM157" s="228" t="s">
        <v>197</v>
      </c>
    </row>
    <row r="158" s="2" customFormat="1">
      <c r="A158" s="37"/>
      <c r="B158" s="38"/>
      <c r="C158" s="39"/>
      <c r="D158" s="230" t="s">
        <v>123</v>
      </c>
      <c r="E158" s="39"/>
      <c r="F158" s="231" t="s">
        <v>198</v>
      </c>
      <c r="G158" s="39"/>
      <c r="H158" s="39"/>
      <c r="I158" s="232"/>
      <c r="J158" s="39"/>
      <c r="K158" s="39"/>
      <c r="L158" s="43"/>
      <c r="M158" s="233"/>
      <c r="N158" s="234"/>
      <c r="O158" s="90"/>
      <c r="P158" s="90"/>
      <c r="Q158" s="90"/>
      <c r="R158" s="90"/>
      <c r="S158" s="90"/>
      <c r="T158" s="91"/>
      <c r="U158" s="37"/>
      <c r="V158" s="37"/>
      <c r="W158" s="37"/>
      <c r="X158" s="37"/>
      <c r="Y158" s="37"/>
      <c r="Z158" s="37"/>
      <c r="AA158" s="37"/>
      <c r="AB158" s="37"/>
      <c r="AC158" s="37"/>
      <c r="AD158" s="37"/>
      <c r="AE158" s="37"/>
      <c r="AT158" s="16" t="s">
        <v>123</v>
      </c>
      <c r="AU158" s="16" t="s">
        <v>83</v>
      </c>
    </row>
    <row r="159" s="2" customFormat="1" ht="24.15" customHeight="1">
      <c r="A159" s="37"/>
      <c r="B159" s="38"/>
      <c r="C159" s="217" t="s">
        <v>8</v>
      </c>
      <c r="D159" s="217" t="s">
        <v>116</v>
      </c>
      <c r="E159" s="218" t="s">
        <v>199</v>
      </c>
      <c r="F159" s="219" t="s">
        <v>200</v>
      </c>
      <c r="G159" s="220" t="s">
        <v>137</v>
      </c>
      <c r="H159" s="221">
        <v>100</v>
      </c>
      <c r="I159" s="222"/>
      <c r="J159" s="223">
        <f>ROUND(I159*H159,2)</f>
        <v>0</v>
      </c>
      <c r="K159" s="219" t="s">
        <v>120</v>
      </c>
      <c r="L159" s="43"/>
      <c r="M159" s="224" t="s">
        <v>1</v>
      </c>
      <c r="N159" s="225" t="s">
        <v>38</v>
      </c>
      <c r="O159" s="90"/>
      <c r="P159" s="226">
        <f>O159*H159</f>
        <v>0</v>
      </c>
      <c r="Q159" s="226">
        <v>0</v>
      </c>
      <c r="R159" s="226">
        <f>Q159*H159</f>
        <v>0</v>
      </c>
      <c r="S159" s="226">
        <v>0</v>
      </c>
      <c r="T159" s="227">
        <f>S159*H159</f>
        <v>0</v>
      </c>
      <c r="U159" s="37"/>
      <c r="V159" s="37"/>
      <c r="W159" s="37"/>
      <c r="X159" s="37"/>
      <c r="Y159" s="37"/>
      <c r="Z159" s="37"/>
      <c r="AA159" s="37"/>
      <c r="AB159" s="37"/>
      <c r="AC159" s="37"/>
      <c r="AD159" s="37"/>
      <c r="AE159" s="37"/>
      <c r="AR159" s="228" t="s">
        <v>121</v>
      </c>
      <c r="AT159" s="228" t="s">
        <v>116</v>
      </c>
      <c r="AU159" s="228" t="s">
        <v>83</v>
      </c>
      <c r="AY159" s="16" t="s">
        <v>113</v>
      </c>
      <c r="BE159" s="229">
        <f>IF(N159="základní",J159,0)</f>
        <v>0</v>
      </c>
      <c r="BF159" s="229">
        <f>IF(N159="snížená",J159,0)</f>
        <v>0</v>
      </c>
      <c r="BG159" s="229">
        <f>IF(N159="zákl. přenesená",J159,0)</f>
        <v>0</v>
      </c>
      <c r="BH159" s="229">
        <f>IF(N159="sníž. přenesená",J159,0)</f>
        <v>0</v>
      </c>
      <c r="BI159" s="229">
        <f>IF(N159="nulová",J159,0)</f>
        <v>0</v>
      </c>
      <c r="BJ159" s="16" t="s">
        <v>81</v>
      </c>
      <c r="BK159" s="229">
        <f>ROUND(I159*H159,2)</f>
        <v>0</v>
      </c>
      <c r="BL159" s="16" t="s">
        <v>121</v>
      </c>
      <c r="BM159" s="228" t="s">
        <v>201</v>
      </c>
    </row>
    <row r="160" s="2" customFormat="1">
      <c r="A160" s="37"/>
      <c r="B160" s="38"/>
      <c r="C160" s="39"/>
      <c r="D160" s="230" t="s">
        <v>123</v>
      </c>
      <c r="E160" s="39"/>
      <c r="F160" s="231" t="s">
        <v>202</v>
      </c>
      <c r="G160" s="39"/>
      <c r="H160" s="39"/>
      <c r="I160" s="232"/>
      <c r="J160" s="39"/>
      <c r="K160" s="39"/>
      <c r="L160" s="43"/>
      <c r="M160" s="233"/>
      <c r="N160" s="234"/>
      <c r="O160" s="90"/>
      <c r="P160" s="90"/>
      <c r="Q160" s="90"/>
      <c r="R160" s="90"/>
      <c r="S160" s="90"/>
      <c r="T160" s="91"/>
      <c r="U160" s="37"/>
      <c r="V160" s="37"/>
      <c r="W160" s="37"/>
      <c r="X160" s="37"/>
      <c r="Y160" s="37"/>
      <c r="Z160" s="37"/>
      <c r="AA160" s="37"/>
      <c r="AB160" s="37"/>
      <c r="AC160" s="37"/>
      <c r="AD160" s="37"/>
      <c r="AE160" s="37"/>
      <c r="AT160" s="16" t="s">
        <v>123</v>
      </c>
      <c r="AU160" s="16" t="s">
        <v>83</v>
      </c>
    </row>
    <row r="161" s="2" customFormat="1" ht="24.15" customHeight="1">
      <c r="A161" s="37"/>
      <c r="B161" s="38"/>
      <c r="C161" s="217" t="s">
        <v>203</v>
      </c>
      <c r="D161" s="217" t="s">
        <v>116</v>
      </c>
      <c r="E161" s="218" t="s">
        <v>204</v>
      </c>
      <c r="F161" s="219" t="s">
        <v>205</v>
      </c>
      <c r="G161" s="220" t="s">
        <v>206</v>
      </c>
      <c r="H161" s="221">
        <v>98</v>
      </c>
      <c r="I161" s="222"/>
      <c r="J161" s="223">
        <f>ROUND(I161*H161,2)</f>
        <v>0</v>
      </c>
      <c r="K161" s="219" t="s">
        <v>120</v>
      </c>
      <c r="L161" s="43"/>
      <c r="M161" s="224" t="s">
        <v>1</v>
      </c>
      <c r="N161" s="225" t="s">
        <v>38</v>
      </c>
      <c r="O161" s="90"/>
      <c r="P161" s="226">
        <f>O161*H161</f>
        <v>0</v>
      </c>
      <c r="Q161" s="226">
        <v>0</v>
      </c>
      <c r="R161" s="226">
        <f>Q161*H161</f>
        <v>0</v>
      </c>
      <c r="S161" s="226">
        <v>0</v>
      </c>
      <c r="T161" s="227">
        <f>S161*H161</f>
        <v>0</v>
      </c>
      <c r="U161" s="37"/>
      <c r="V161" s="37"/>
      <c r="W161" s="37"/>
      <c r="X161" s="37"/>
      <c r="Y161" s="37"/>
      <c r="Z161" s="37"/>
      <c r="AA161" s="37"/>
      <c r="AB161" s="37"/>
      <c r="AC161" s="37"/>
      <c r="AD161" s="37"/>
      <c r="AE161" s="37"/>
      <c r="AR161" s="228" t="s">
        <v>207</v>
      </c>
      <c r="AT161" s="228" t="s">
        <v>116</v>
      </c>
      <c r="AU161" s="228" t="s">
        <v>83</v>
      </c>
      <c r="AY161" s="16" t="s">
        <v>113</v>
      </c>
      <c r="BE161" s="229">
        <f>IF(N161="základní",J161,0)</f>
        <v>0</v>
      </c>
      <c r="BF161" s="229">
        <f>IF(N161="snížená",J161,0)</f>
        <v>0</v>
      </c>
      <c r="BG161" s="229">
        <f>IF(N161="zákl. přenesená",J161,0)</f>
        <v>0</v>
      </c>
      <c r="BH161" s="229">
        <f>IF(N161="sníž. přenesená",J161,0)</f>
        <v>0</v>
      </c>
      <c r="BI161" s="229">
        <f>IF(N161="nulová",J161,0)</f>
        <v>0</v>
      </c>
      <c r="BJ161" s="16" t="s">
        <v>81</v>
      </c>
      <c r="BK161" s="229">
        <f>ROUND(I161*H161,2)</f>
        <v>0</v>
      </c>
      <c r="BL161" s="16" t="s">
        <v>207</v>
      </c>
      <c r="BM161" s="228" t="s">
        <v>208</v>
      </c>
    </row>
    <row r="162" s="2" customFormat="1">
      <c r="A162" s="37"/>
      <c r="B162" s="38"/>
      <c r="C162" s="39"/>
      <c r="D162" s="230" t="s">
        <v>123</v>
      </c>
      <c r="E162" s="39"/>
      <c r="F162" s="231" t="s">
        <v>209</v>
      </c>
      <c r="G162" s="39"/>
      <c r="H162" s="39"/>
      <c r="I162" s="232"/>
      <c r="J162" s="39"/>
      <c r="K162" s="39"/>
      <c r="L162" s="43"/>
      <c r="M162" s="233"/>
      <c r="N162" s="234"/>
      <c r="O162" s="90"/>
      <c r="P162" s="90"/>
      <c r="Q162" s="90"/>
      <c r="R162" s="90"/>
      <c r="S162" s="90"/>
      <c r="T162" s="91"/>
      <c r="U162" s="37"/>
      <c r="V162" s="37"/>
      <c r="W162" s="37"/>
      <c r="X162" s="37"/>
      <c r="Y162" s="37"/>
      <c r="Z162" s="37"/>
      <c r="AA162" s="37"/>
      <c r="AB162" s="37"/>
      <c r="AC162" s="37"/>
      <c r="AD162" s="37"/>
      <c r="AE162" s="37"/>
      <c r="AT162" s="16" t="s">
        <v>123</v>
      </c>
      <c r="AU162" s="16" t="s">
        <v>83</v>
      </c>
    </row>
    <row r="163" s="2" customFormat="1" ht="24.15" customHeight="1">
      <c r="A163" s="37"/>
      <c r="B163" s="38"/>
      <c r="C163" s="217" t="s">
        <v>210</v>
      </c>
      <c r="D163" s="217" t="s">
        <v>116</v>
      </c>
      <c r="E163" s="218" t="s">
        <v>211</v>
      </c>
      <c r="F163" s="219" t="s">
        <v>212</v>
      </c>
      <c r="G163" s="220" t="s">
        <v>206</v>
      </c>
      <c r="H163" s="221">
        <v>14</v>
      </c>
      <c r="I163" s="222"/>
      <c r="J163" s="223">
        <f>ROUND(I163*H163,2)</f>
        <v>0</v>
      </c>
      <c r="K163" s="219" t="s">
        <v>120</v>
      </c>
      <c r="L163" s="43"/>
      <c r="M163" s="224" t="s">
        <v>1</v>
      </c>
      <c r="N163" s="225" t="s">
        <v>38</v>
      </c>
      <c r="O163" s="90"/>
      <c r="P163" s="226">
        <f>O163*H163</f>
        <v>0</v>
      </c>
      <c r="Q163" s="226">
        <v>0</v>
      </c>
      <c r="R163" s="226">
        <f>Q163*H163</f>
        <v>0</v>
      </c>
      <c r="S163" s="226">
        <v>0</v>
      </c>
      <c r="T163" s="227">
        <f>S163*H163</f>
        <v>0</v>
      </c>
      <c r="U163" s="37"/>
      <c r="V163" s="37"/>
      <c r="W163" s="37"/>
      <c r="X163" s="37"/>
      <c r="Y163" s="37"/>
      <c r="Z163" s="37"/>
      <c r="AA163" s="37"/>
      <c r="AB163" s="37"/>
      <c r="AC163" s="37"/>
      <c r="AD163" s="37"/>
      <c r="AE163" s="37"/>
      <c r="AR163" s="228" t="s">
        <v>121</v>
      </c>
      <c r="AT163" s="228" t="s">
        <v>116</v>
      </c>
      <c r="AU163" s="228" t="s">
        <v>83</v>
      </c>
      <c r="AY163" s="16" t="s">
        <v>113</v>
      </c>
      <c r="BE163" s="229">
        <f>IF(N163="základní",J163,0)</f>
        <v>0</v>
      </c>
      <c r="BF163" s="229">
        <f>IF(N163="snížená",J163,0)</f>
        <v>0</v>
      </c>
      <c r="BG163" s="229">
        <f>IF(N163="zákl. přenesená",J163,0)</f>
        <v>0</v>
      </c>
      <c r="BH163" s="229">
        <f>IF(N163="sníž. přenesená",J163,0)</f>
        <v>0</v>
      </c>
      <c r="BI163" s="229">
        <f>IF(N163="nulová",J163,0)</f>
        <v>0</v>
      </c>
      <c r="BJ163" s="16" t="s">
        <v>81</v>
      </c>
      <c r="BK163" s="229">
        <f>ROUND(I163*H163,2)</f>
        <v>0</v>
      </c>
      <c r="BL163" s="16" t="s">
        <v>121</v>
      </c>
      <c r="BM163" s="228" t="s">
        <v>213</v>
      </c>
    </row>
    <row r="164" s="2" customFormat="1">
      <c r="A164" s="37"/>
      <c r="B164" s="38"/>
      <c r="C164" s="39"/>
      <c r="D164" s="230" t="s">
        <v>123</v>
      </c>
      <c r="E164" s="39"/>
      <c r="F164" s="231" t="s">
        <v>214</v>
      </c>
      <c r="G164" s="39"/>
      <c r="H164" s="39"/>
      <c r="I164" s="232"/>
      <c r="J164" s="39"/>
      <c r="K164" s="39"/>
      <c r="L164" s="43"/>
      <c r="M164" s="233"/>
      <c r="N164" s="234"/>
      <c r="O164" s="90"/>
      <c r="P164" s="90"/>
      <c r="Q164" s="90"/>
      <c r="R164" s="90"/>
      <c r="S164" s="90"/>
      <c r="T164" s="91"/>
      <c r="U164" s="37"/>
      <c r="V164" s="37"/>
      <c r="W164" s="37"/>
      <c r="X164" s="37"/>
      <c r="Y164" s="37"/>
      <c r="Z164" s="37"/>
      <c r="AA164" s="37"/>
      <c r="AB164" s="37"/>
      <c r="AC164" s="37"/>
      <c r="AD164" s="37"/>
      <c r="AE164" s="37"/>
      <c r="AT164" s="16" t="s">
        <v>123</v>
      </c>
      <c r="AU164" s="16" t="s">
        <v>83</v>
      </c>
    </row>
    <row r="165" s="2" customFormat="1" ht="24.15" customHeight="1">
      <c r="A165" s="37"/>
      <c r="B165" s="38"/>
      <c r="C165" s="217" t="s">
        <v>215</v>
      </c>
      <c r="D165" s="217" t="s">
        <v>116</v>
      </c>
      <c r="E165" s="218" t="s">
        <v>216</v>
      </c>
      <c r="F165" s="219" t="s">
        <v>217</v>
      </c>
      <c r="G165" s="220" t="s">
        <v>206</v>
      </c>
      <c r="H165" s="221">
        <v>14</v>
      </c>
      <c r="I165" s="222"/>
      <c r="J165" s="223">
        <f>ROUND(I165*H165,2)</f>
        <v>0</v>
      </c>
      <c r="K165" s="219" t="s">
        <v>120</v>
      </c>
      <c r="L165" s="43"/>
      <c r="M165" s="224" t="s">
        <v>1</v>
      </c>
      <c r="N165" s="225" t="s">
        <v>38</v>
      </c>
      <c r="O165" s="90"/>
      <c r="P165" s="226">
        <f>O165*H165</f>
        <v>0</v>
      </c>
      <c r="Q165" s="226">
        <v>0</v>
      </c>
      <c r="R165" s="226">
        <f>Q165*H165</f>
        <v>0</v>
      </c>
      <c r="S165" s="226">
        <v>0</v>
      </c>
      <c r="T165" s="227">
        <f>S165*H165</f>
        <v>0</v>
      </c>
      <c r="U165" s="37"/>
      <c r="V165" s="37"/>
      <c r="W165" s="37"/>
      <c r="X165" s="37"/>
      <c r="Y165" s="37"/>
      <c r="Z165" s="37"/>
      <c r="AA165" s="37"/>
      <c r="AB165" s="37"/>
      <c r="AC165" s="37"/>
      <c r="AD165" s="37"/>
      <c r="AE165" s="37"/>
      <c r="AR165" s="228" t="s">
        <v>121</v>
      </c>
      <c r="AT165" s="228" t="s">
        <v>116</v>
      </c>
      <c r="AU165" s="228" t="s">
        <v>83</v>
      </c>
      <c r="AY165" s="16" t="s">
        <v>113</v>
      </c>
      <c r="BE165" s="229">
        <f>IF(N165="základní",J165,0)</f>
        <v>0</v>
      </c>
      <c r="BF165" s="229">
        <f>IF(N165="snížená",J165,0)</f>
        <v>0</v>
      </c>
      <c r="BG165" s="229">
        <f>IF(N165="zákl. přenesená",J165,0)</f>
        <v>0</v>
      </c>
      <c r="BH165" s="229">
        <f>IF(N165="sníž. přenesená",J165,0)</f>
        <v>0</v>
      </c>
      <c r="BI165" s="229">
        <f>IF(N165="nulová",J165,0)</f>
        <v>0</v>
      </c>
      <c r="BJ165" s="16" t="s">
        <v>81</v>
      </c>
      <c r="BK165" s="229">
        <f>ROUND(I165*H165,2)</f>
        <v>0</v>
      </c>
      <c r="BL165" s="16" t="s">
        <v>121</v>
      </c>
      <c r="BM165" s="228" t="s">
        <v>218</v>
      </c>
    </row>
    <row r="166" s="2" customFormat="1">
      <c r="A166" s="37"/>
      <c r="B166" s="38"/>
      <c r="C166" s="39"/>
      <c r="D166" s="230" t="s">
        <v>123</v>
      </c>
      <c r="E166" s="39"/>
      <c r="F166" s="231" t="s">
        <v>219</v>
      </c>
      <c r="G166" s="39"/>
      <c r="H166" s="39"/>
      <c r="I166" s="232"/>
      <c r="J166" s="39"/>
      <c r="K166" s="39"/>
      <c r="L166" s="43"/>
      <c r="M166" s="233"/>
      <c r="N166" s="234"/>
      <c r="O166" s="90"/>
      <c r="P166" s="90"/>
      <c r="Q166" s="90"/>
      <c r="R166" s="90"/>
      <c r="S166" s="90"/>
      <c r="T166" s="91"/>
      <c r="U166" s="37"/>
      <c r="V166" s="37"/>
      <c r="W166" s="37"/>
      <c r="X166" s="37"/>
      <c r="Y166" s="37"/>
      <c r="Z166" s="37"/>
      <c r="AA166" s="37"/>
      <c r="AB166" s="37"/>
      <c r="AC166" s="37"/>
      <c r="AD166" s="37"/>
      <c r="AE166" s="37"/>
      <c r="AT166" s="16" t="s">
        <v>123</v>
      </c>
      <c r="AU166" s="16" t="s">
        <v>83</v>
      </c>
    </row>
    <row r="167" s="2" customFormat="1" ht="24.15" customHeight="1">
      <c r="A167" s="37"/>
      <c r="B167" s="38"/>
      <c r="C167" s="217" t="s">
        <v>220</v>
      </c>
      <c r="D167" s="217" t="s">
        <v>116</v>
      </c>
      <c r="E167" s="218" t="s">
        <v>221</v>
      </c>
      <c r="F167" s="219" t="s">
        <v>222</v>
      </c>
      <c r="G167" s="220" t="s">
        <v>137</v>
      </c>
      <c r="H167" s="221">
        <v>6158</v>
      </c>
      <c r="I167" s="222"/>
      <c r="J167" s="223">
        <f>ROUND(I167*H167,2)</f>
        <v>0</v>
      </c>
      <c r="K167" s="219" t="s">
        <v>120</v>
      </c>
      <c r="L167" s="43"/>
      <c r="M167" s="224" t="s">
        <v>1</v>
      </c>
      <c r="N167" s="225" t="s">
        <v>38</v>
      </c>
      <c r="O167" s="90"/>
      <c r="P167" s="226">
        <f>O167*H167</f>
        <v>0</v>
      </c>
      <c r="Q167" s="226">
        <v>0</v>
      </c>
      <c r="R167" s="226">
        <f>Q167*H167</f>
        <v>0</v>
      </c>
      <c r="S167" s="226">
        <v>0</v>
      </c>
      <c r="T167" s="227">
        <f>S167*H167</f>
        <v>0</v>
      </c>
      <c r="U167" s="37"/>
      <c r="V167" s="37"/>
      <c r="W167" s="37"/>
      <c r="X167" s="37"/>
      <c r="Y167" s="37"/>
      <c r="Z167" s="37"/>
      <c r="AA167" s="37"/>
      <c r="AB167" s="37"/>
      <c r="AC167" s="37"/>
      <c r="AD167" s="37"/>
      <c r="AE167" s="37"/>
      <c r="AR167" s="228" t="s">
        <v>121</v>
      </c>
      <c r="AT167" s="228" t="s">
        <v>116</v>
      </c>
      <c r="AU167" s="228" t="s">
        <v>83</v>
      </c>
      <c r="AY167" s="16" t="s">
        <v>113</v>
      </c>
      <c r="BE167" s="229">
        <f>IF(N167="základní",J167,0)</f>
        <v>0</v>
      </c>
      <c r="BF167" s="229">
        <f>IF(N167="snížená",J167,0)</f>
        <v>0</v>
      </c>
      <c r="BG167" s="229">
        <f>IF(N167="zákl. přenesená",J167,0)</f>
        <v>0</v>
      </c>
      <c r="BH167" s="229">
        <f>IF(N167="sníž. přenesená",J167,0)</f>
        <v>0</v>
      </c>
      <c r="BI167" s="229">
        <f>IF(N167="nulová",J167,0)</f>
        <v>0</v>
      </c>
      <c r="BJ167" s="16" t="s">
        <v>81</v>
      </c>
      <c r="BK167" s="229">
        <f>ROUND(I167*H167,2)</f>
        <v>0</v>
      </c>
      <c r="BL167" s="16" t="s">
        <v>121</v>
      </c>
      <c r="BM167" s="228" t="s">
        <v>223</v>
      </c>
    </row>
    <row r="168" s="2" customFormat="1">
      <c r="A168" s="37"/>
      <c r="B168" s="38"/>
      <c r="C168" s="39"/>
      <c r="D168" s="230" t="s">
        <v>123</v>
      </c>
      <c r="E168" s="39"/>
      <c r="F168" s="231" t="s">
        <v>224</v>
      </c>
      <c r="G168" s="39"/>
      <c r="H168" s="39"/>
      <c r="I168" s="232"/>
      <c r="J168" s="39"/>
      <c r="K168" s="39"/>
      <c r="L168" s="43"/>
      <c r="M168" s="233"/>
      <c r="N168" s="234"/>
      <c r="O168" s="90"/>
      <c r="P168" s="90"/>
      <c r="Q168" s="90"/>
      <c r="R168" s="90"/>
      <c r="S168" s="90"/>
      <c r="T168" s="91"/>
      <c r="U168" s="37"/>
      <c r="V168" s="37"/>
      <c r="W168" s="37"/>
      <c r="X168" s="37"/>
      <c r="Y168" s="37"/>
      <c r="Z168" s="37"/>
      <c r="AA168" s="37"/>
      <c r="AB168" s="37"/>
      <c r="AC168" s="37"/>
      <c r="AD168" s="37"/>
      <c r="AE168" s="37"/>
      <c r="AT168" s="16" t="s">
        <v>123</v>
      </c>
      <c r="AU168" s="16" t="s">
        <v>83</v>
      </c>
    </row>
    <row r="169" s="2" customFormat="1" ht="24.15" customHeight="1">
      <c r="A169" s="37"/>
      <c r="B169" s="38"/>
      <c r="C169" s="217" t="s">
        <v>225</v>
      </c>
      <c r="D169" s="217" t="s">
        <v>116</v>
      </c>
      <c r="E169" s="218" t="s">
        <v>226</v>
      </c>
      <c r="F169" s="219" t="s">
        <v>227</v>
      </c>
      <c r="G169" s="220" t="s">
        <v>137</v>
      </c>
      <c r="H169" s="221">
        <v>6158</v>
      </c>
      <c r="I169" s="222"/>
      <c r="J169" s="223">
        <f>ROUND(I169*H169,2)</f>
        <v>0</v>
      </c>
      <c r="K169" s="219" t="s">
        <v>120</v>
      </c>
      <c r="L169" s="43"/>
      <c r="M169" s="224" t="s">
        <v>1</v>
      </c>
      <c r="N169" s="225" t="s">
        <v>38</v>
      </c>
      <c r="O169" s="90"/>
      <c r="P169" s="226">
        <f>O169*H169</f>
        <v>0</v>
      </c>
      <c r="Q169" s="226">
        <v>0</v>
      </c>
      <c r="R169" s="226">
        <f>Q169*H169</f>
        <v>0</v>
      </c>
      <c r="S169" s="226">
        <v>0</v>
      </c>
      <c r="T169" s="227">
        <f>S169*H169</f>
        <v>0</v>
      </c>
      <c r="U169" s="37"/>
      <c r="V169" s="37"/>
      <c r="W169" s="37"/>
      <c r="X169" s="37"/>
      <c r="Y169" s="37"/>
      <c r="Z169" s="37"/>
      <c r="AA169" s="37"/>
      <c r="AB169" s="37"/>
      <c r="AC169" s="37"/>
      <c r="AD169" s="37"/>
      <c r="AE169" s="37"/>
      <c r="AR169" s="228" t="s">
        <v>121</v>
      </c>
      <c r="AT169" s="228" t="s">
        <v>116</v>
      </c>
      <c r="AU169" s="228" t="s">
        <v>83</v>
      </c>
      <c r="AY169" s="16" t="s">
        <v>113</v>
      </c>
      <c r="BE169" s="229">
        <f>IF(N169="základní",J169,0)</f>
        <v>0</v>
      </c>
      <c r="BF169" s="229">
        <f>IF(N169="snížená",J169,0)</f>
        <v>0</v>
      </c>
      <c r="BG169" s="229">
        <f>IF(N169="zákl. přenesená",J169,0)</f>
        <v>0</v>
      </c>
      <c r="BH169" s="229">
        <f>IF(N169="sníž. přenesená",J169,0)</f>
        <v>0</v>
      </c>
      <c r="BI169" s="229">
        <f>IF(N169="nulová",J169,0)</f>
        <v>0</v>
      </c>
      <c r="BJ169" s="16" t="s">
        <v>81</v>
      </c>
      <c r="BK169" s="229">
        <f>ROUND(I169*H169,2)</f>
        <v>0</v>
      </c>
      <c r="BL169" s="16" t="s">
        <v>121</v>
      </c>
      <c r="BM169" s="228" t="s">
        <v>228</v>
      </c>
    </row>
    <row r="170" s="2" customFormat="1">
      <c r="A170" s="37"/>
      <c r="B170" s="38"/>
      <c r="C170" s="39"/>
      <c r="D170" s="230" t="s">
        <v>123</v>
      </c>
      <c r="E170" s="39"/>
      <c r="F170" s="231" t="s">
        <v>229</v>
      </c>
      <c r="G170" s="39"/>
      <c r="H170" s="39"/>
      <c r="I170" s="232"/>
      <c r="J170" s="39"/>
      <c r="K170" s="39"/>
      <c r="L170" s="43"/>
      <c r="M170" s="233"/>
      <c r="N170" s="234"/>
      <c r="O170" s="90"/>
      <c r="P170" s="90"/>
      <c r="Q170" s="90"/>
      <c r="R170" s="90"/>
      <c r="S170" s="90"/>
      <c r="T170" s="91"/>
      <c r="U170" s="37"/>
      <c r="V170" s="37"/>
      <c r="W170" s="37"/>
      <c r="X170" s="37"/>
      <c r="Y170" s="37"/>
      <c r="Z170" s="37"/>
      <c r="AA170" s="37"/>
      <c r="AB170" s="37"/>
      <c r="AC170" s="37"/>
      <c r="AD170" s="37"/>
      <c r="AE170" s="37"/>
      <c r="AT170" s="16" t="s">
        <v>123</v>
      </c>
      <c r="AU170" s="16" t="s">
        <v>83</v>
      </c>
    </row>
    <row r="171" s="2" customFormat="1" ht="16.5" customHeight="1">
      <c r="A171" s="37"/>
      <c r="B171" s="38"/>
      <c r="C171" s="217" t="s">
        <v>7</v>
      </c>
      <c r="D171" s="217" t="s">
        <v>116</v>
      </c>
      <c r="E171" s="218" t="s">
        <v>230</v>
      </c>
      <c r="F171" s="219" t="s">
        <v>231</v>
      </c>
      <c r="G171" s="220" t="s">
        <v>176</v>
      </c>
      <c r="H171" s="221">
        <v>288</v>
      </c>
      <c r="I171" s="222"/>
      <c r="J171" s="223">
        <f>ROUND(I171*H171,2)</f>
        <v>0</v>
      </c>
      <c r="K171" s="219" t="s">
        <v>120</v>
      </c>
      <c r="L171" s="43"/>
      <c r="M171" s="224" t="s">
        <v>1</v>
      </c>
      <c r="N171" s="225" t="s">
        <v>38</v>
      </c>
      <c r="O171" s="90"/>
      <c r="P171" s="226">
        <f>O171*H171</f>
        <v>0</v>
      </c>
      <c r="Q171" s="226">
        <v>0</v>
      </c>
      <c r="R171" s="226">
        <f>Q171*H171</f>
        <v>0</v>
      </c>
      <c r="S171" s="226">
        <v>0</v>
      </c>
      <c r="T171" s="227">
        <f>S171*H171</f>
        <v>0</v>
      </c>
      <c r="U171" s="37"/>
      <c r="V171" s="37"/>
      <c r="W171" s="37"/>
      <c r="X171" s="37"/>
      <c r="Y171" s="37"/>
      <c r="Z171" s="37"/>
      <c r="AA171" s="37"/>
      <c r="AB171" s="37"/>
      <c r="AC171" s="37"/>
      <c r="AD171" s="37"/>
      <c r="AE171" s="37"/>
      <c r="AR171" s="228" t="s">
        <v>121</v>
      </c>
      <c r="AT171" s="228" t="s">
        <v>116</v>
      </c>
      <c r="AU171" s="228" t="s">
        <v>83</v>
      </c>
      <c r="AY171" s="16" t="s">
        <v>113</v>
      </c>
      <c r="BE171" s="229">
        <f>IF(N171="základní",J171,0)</f>
        <v>0</v>
      </c>
      <c r="BF171" s="229">
        <f>IF(N171="snížená",J171,0)</f>
        <v>0</v>
      </c>
      <c r="BG171" s="229">
        <f>IF(N171="zákl. přenesená",J171,0)</f>
        <v>0</v>
      </c>
      <c r="BH171" s="229">
        <f>IF(N171="sníž. přenesená",J171,0)</f>
        <v>0</v>
      </c>
      <c r="BI171" s="229">
        <f>IF(N171="nulová",J171,0)</f>
        <v>0</v>
      </c>
      <c r="BJ171" s="16" t="s">
        <v>81</v>
      </c>
      <c r="BK171" s="229">
        <f>ROUND(I171*H171,2)</f>
        <v>0</v>
      </c>
      <c r="BL171" s="16" t="s">
        <v>121</v>
      </c>
      <c r="BM171" s="228" t="s">
        <v>232</v>
      </c>
    </row>
    <row r="172" s="2" customFormat="1">
      <c r="A172" s="37"/>
      <c r="B172" s="38"/>
      <c r="C172" s="39"/>
      <c r="D172" s="230" t="s">
        <v>123</v>
      </c>
      <c r="E172" s="39"/>
      <c r="F172" s="231" t="s">
        <v>233</v>
      </c>
      <c r="G172" s="39"/>
      <c r="H172" s="39"/>
      <c r="I172" s="232"/>
      <c r="J172" s="39"/>
      <c r="K172" s="39"/>
      <c r="L172" s="43"/>
      <c r="M172" s="233"/>
      <c r="N172" s="234"/>
      <c r="O172" s="90"/>
      <c r="P172" s="90"/>
      <c r="Q172" s="90"/>
      <c r="R172" s="90"/>
      <c r="S172" s="90"/>
      <c r="T172" s="91"/>
      <c r="U172" s="37"/>
      <c r="V172" s="37"/>
      <c r="W172" s="37"/>
      <c r="X172" s="37"/>
      <c r="Y172" s="37"/>
      <c r="Z172" s="37"/>
      <c r="AA172" s="37"/>
      <c r="AB172" s="37"/>
      <c r="AC172" s="37"/>
      <c r="AD172" s="37"/>
      <c r="AE172" s="37"/>
      <c r="AT172" s="16" t="s">
        <v>123</v>
      </c>
      <c r="AU172" s="16" t="s">
        <v>83</v>
      </c>
    </row>
    <row r="173" s="2" customFormat="1" ht="24.15" customHeight="1">
      <c r="A173" s="37"/>
      <c r="B173" s="38"/>
      <c r="C173" s="217" t="s">
        <v>234</v>
      </c>
      <c r="D173" s="217" t="s">
        <v>116</v>
      </c>
      <c r="E173" s="218" t="s">
        <v>235</v>
      </c>
      <c r="F173" s="219" t="s">
        <v>236</v>
      </c>
      <c r="G173" s="220" t="s">
        <v>137</v>
      </c>
      <c r="H173" s="221">
        <v>7.2000000000000002</v>
      </c>
      <c r="I173" s="222"/>
      <c r="J173" s="223">
        <f>ROUND(I173*H173,2)</f>
        <v>0</v>
      </c>
      <c r="K173" s="219" t="s">
        <v>120</v>
      </c>
      <c r="L173" s="43"/>
      <c r="M173" s="224" t="s">
        <v>1</v>
      </c>
      <c r="N173" s="225" t="s">
        <v>38</v>
      </c>
      <c r="O173" s="90"/>
      <c r="P173" s="226">
        <f>O173*H173</f>
        <v>0</v>
      </c>
      <c r="Q173" s="226">
        <v>0</v>
      </c>
      <c r="R173" s="226">
        <f>Q173*H173</f>
        <v>0</v>
      </c>
      <c r="S173" s="226">
        <v>0</v>
      </c>
      <c r="T173" s="227">
        <f>S173*H173</f>
        <v>0</v>
      </c>
      <c r="U173" s="37"/>
      <c r="V173" s="37"/>
      <c r="W173" s="37"/>
      <c r="X173" s="37"/>
      <c r="Y173" s="37"/>
      <c r="Z173" s="37"/>
      <c r="AA173" s="37"/>
      <c r="AB173" s="37"/>
      <c r="AC173" s="37"/>
      <c r="AD173" s="37"/>
      <c r="AE173" s="37"/>
      <c r="AR173" s="228" t="s">
        <v>121</v>
      </c>
      <c r="AT173" s="228" t="s">
        <v>116</v>
      </c>
      <c r="AU173" s="228" t="s">
        <v>83</v>
      </c>
      <c r="AY173" s="16" t="s">
        <v>113</v>
      </c>
      <c r="BE173" s="229">
        <f>IF(N173="základní",J173,0)</f>
        <v>0</v>
      </c>
      <c r="BF173" s="229">
        <f>IF(N173="snížená",J173,0)</f>
        <v>0</v>
      </c>
      <c r="BG173" s="229">
        <f>IF(N173="zákl. přenesená",J173,0)</f>
        <v>0</v>
      </c>
      <c r="BH173" s="229">
        <f>IF(N173="sníž. přenesená",J173,0)</f>
        <v>0</v>
      </c>
      <c r="BI173" s="229">
        <f>IF(N173="nulová",J173,0)</f>
        <v>0</v>
      </c>
      <c r="BJ173" s="16" t="s">
        <v>81</v>
      </c>
      <c r="BK173" s="229">
        <f>ROUND(I173*H173,2)</f>
        <v>0</v>
      </c>
      <c r="BL173" s="16" t="s">
        <v>121</v>
      </c>
      <c r="BM173" s="228" t="s">
        <v>237</v>
      </c>
    </row>
    <row r="174" s="2" customFormat="1">
      <c r="A174" s="37"/>
      <c r="B174" s="38"/>
      <c r="C174" s="39"/>
      <c r="D174" s="230" t="s">
        <v>123</v>
      </c>
      <c r="E174" s="39"/>
      <c r="F174" s="231" t="s">
        <v>238</v>
      </c>
      <c r="G174" s="39"/>
      <c r="H174" s="39"/>
      <c r="I174" s="232"/>
      <c r="J174" s="39"/>
      <c r="K174" s="39"/>
      <c r="L174" s="43"/>
      <c r="M174" s="233"/>
      <c r="N174" s="234"/>
      <c r="O174" s="90"/>
      <c r="P174" s="90"/>
      <c r="Q174" s="90"/>
      <c r="R174" s="90"/>
      <c r="S174" s="90"/>
      <c r="T174" s="91"/>
      <c r="U174" s="37"/>
      <c r="V174" s="37"/>
      <c r="W174" s="37"/>
      <c r="X174" s="37"/>
      <c r="Y174" s="37"/>
      <c r="Z174" s="37"/>
      <c r="AA174" s="37"/>
      <c r="AB174" s="37"/>
      <c r="AC174" s="37"/>
      <c r="AD174" s="37"/>
      <c r="AE174" s="37"/>
      <c r="AT174" s="16" t="s">
        <v>123</v>
      </c>
      <c r="AU174" s="16" t="s">
        <v>83</v>
      </c>
    </row>
    <row r="175" s="2" customFormat="1" ht="24.15" customHeight="1">
      <c r="A175" s="37"/>
      <c r="B175" s="38"/>
      <c r="C175" s="217" t="s">
        <v>239</v>
      </c>
      <c r="D175" s="217" t="s">
        <v>116</v>
      </c>
      <c r="E175" s="218" t="s">
        <v>240</v>
      </c>
      <c r="F175" s="219" t="s">
        <v>241</v>
      </c>
      <c r="G175" s="220" t="s">
        <v>137</v>
      </c>
      <c r="H175" s="221">
        <v>7.2000000000000002</v>
      </c>
      <c r="I175" s="222"/>
      <c r="J175" s="223">
        <f>ROUND(I175*H175,2)</f>
        <v>0</v>
      </c>
      <c r="K175" s="219" t="s">
        <v>120</v>
      </c>
      <c r="L175" s="43"/>
      <c r="M175" s="224" t="s">
        <v>1</v>
      </c>
      <c r="N175" s="225" t="s">
        <v>38</v>
      </c>
      <c r="O175" s="90"/>
      <c r="P175" s="226">
        <f>O175*H175</f>
        <v>0</v>
      </c>
      <c r="Q175" s="226">
        <v>0</v>
      </c>
      <c r="R175" s="226">
        <f>Q175*H175</f>
        <v>0</v>
      </c>
      <c r="S175" s="226">
        <v>0</v>
      </c>
      <c r="T175" s="227">
        <f>S175*H175</f>
        <v>0</v>
      </c>
      <c r="U175" s="37"/>
      <c r="V175" s="37"/>
      <c r="W175" s="37"/>
      <c r="X175" s="37"/>
      <c r="Y175" s="37"/>
      <c r="Z175" s="37"/>
      <c r="AA175" s="37"/>
      <c r="AB175" s="37"/>
      <c r="AC175" s="37"/>
      <c r="AD175" s="37"/>
      <c r="AE175" s="37"/>
      <c r="AR175" s="228" t="s">
        <v>121</v>
      </c>
      <c r="AT175" s="228" t="s">
        <v>116</v>
      </c>
      <c r="AU175" s="228" t="s">
        <v>83</v>
      </c>
      <c r="AY175" s="16" t="s">
        <v>113</v>
      </c>
      <c r="BE175" s="229">
        <f>IF(N175="základní",J175,0)</f>
        <v>0</v>
      </c>
      <c r="BF175" s="229">
        <f>IF(N175="snížená",J175,0)</f>
        <v>0</v>
      </c>
      <c r="BG175" s="229">
        <f>IF(N175="zákl. přenesená",J175,0)</f>
        <v>0</v>
      </c>
      <c r="BH175" s="229">
        <f>IF(N175="sníž. přenesená",J175,0)</f>
        <v>0</v>
      </c>
      <c r="BI175" s="229">
        <f>IF(N175="nulová",J175,0)</f>
        <v>0</v>
      </c>
      <c r="BJ175" s="16" t="s">
        <v>81</v>
      </c>
      <c r="BK175" s="229">
        <f>ROUND(I175*H175,2)</f>
        <v>0</v>
      </c>
      <c r="BL175" s="16" t="s">
        <v>121</v>
      </c>
      <c r="BM175" s="228" t="s">
        <v>242</v>
      </c>
    </row>
    <row r="176" s="2" customFormat="1">
      <c r="A176" s="37"/>
      <c r="B176" s="38"/>
      <c r="C176" s="39"/>
      <c r="D176" s="230" t="s">
        <v>123</v>
      </c>
      <c r="E176" s="39"/>
      <c r="F176" s="231" t="s">
        <v>243</v>
      </c>
      <c r="G176" s="39"/>
      <c r="H176" s="39"/>
      <c r="I176" s="232"/>
      <c r="J176" s="39"/>
      <c r="K176" s="39"/>
      <c r="L176" s="43"/>
      <c r="M176" s="233"/>
      <c r="N176" s="234"/>
      <c r="O176" s="90"/>
      <c r="P176" s="90"/>
      <c r="Q176" s="90"/>
      <c r="R176" s="90"/>
      <c r="S176" s="90"/>
      <c r="T176" s="91"/>
      <c r="U176" s="37"/>
      <c r="V176" s="37"/>
      <c r="W176" s="37"/>
      <c r="X176" s="37"/>
      <c r="Y176" s="37"/>
      <c r="Z176" s="37"/>
      <c r="AA176" s="37"/>
      <c r="AB176" s="37"/>
      <c r="AC176" s="37"/>
      <c r="AD176" s="37"/>
      <c r="AE176" s="37"/>
      <c r="AT176" s="16" t="s">
        <v>123</v>
      </c>
      <c r="AU176" s="16" t="s">
        <v>83</v>
      </c>
    </row>
    <row r="177" s="2" customFormat="1" ht="21.75" customHeight="1">
      <c r="A177" s="37"/>
      <c r="B177" s="38"/>
      <c r="C177" s="217" t="s">
        <v>244</v>
      </c>
      <c r="D177" s="217" t="s">
        <v>116</v>
      </c>
      <c r="E177" s="218" t="s">
        <v>245</v>
      </c>
      <c r="F177" s="219" t="s">
        <v>246</v>
      </c>
      <c r="G177" s="220" t="s">
        <v>137</v>
      </c>
      <c r="H177" s="221">
        <v>13</v>
      </c>
      <c r="I177" s="222"/>
      <c r="J177" s="223">
        <f>ROUND(I177*H177,2)</f>
        <v>0</v>
      </c>
      <c r="K177" s="219" t="s">
        <v>120</v>
      </c>
      <c r="L177" s="43"/>
      <c r="M177" s="224" t="s">
        <v>1</v>
      </c>
      <c r="N177" s="225" t="s">
        <v>38</v>
      </c>
      <c r="O177" s="90"/>
      <c r="P177" s="226">
        <f>O177*H177</f>
        <v>0</v>
      </c>
      <c r="Q177" s="226">
        <v>0</v>
      </c>
      <c r="R177" s="226">
        <f>Q177*H177</f>
        <v>0</v>
      </c>
      <c r="S177" s="226">
        <v>0</v>
      </c>
      <c r="T177" s="227">
        <f>S177*H177</f>
        <v>0</v>
      </c>
      <c r="U177" s="37"/>
      <c r="V177" s="37"/>
      <c r="W177" s="37"/>
      <c r="X177" s="37"/>
      <c r="Y177" s="37"/>
      <c r="Z177" s="37"/>
      <c r="AA177" s="37"/>
      <c r="AB177" s="37"/>
      <c r="AC177" s="37"/>
      <c r="AD177" s="37"/>
      <c r="AE177" s="37"/>
      <c r="AR177" s="228" t="s">
        <v>121</v>
      </c>
      <c r="AT177" s="228" t="s">
        <v>116</v>
      </c>
      <c r="AU177" s="228" t="s">
        <v>83</v>
      </c>
      <c r="AY177" s="16" t="s">
        <v>113</v>
      </c>
      <c r="BE177" s="229">
        <f>IF(N177="základní",J177,0)</f>
        <v>0</v>
      </c>
      <c r="BF177" s="229">
        <f>IF(N177="snížená",J177,0)</f>
        <v>0</v>
      </c>
      <c r="BG177" s="229">
        <f>IF(N177="zákl. přenesená",J177,0)</f>
        <v>0</v>
      </c>
      <c r="BH177" s="229">
        <f>IF(N177="sníž. přenesená",J177,0)</f>
        <v>0</v>
      </c>
      <c r="BI177" s="229">
        <f>IF(N177="nulová",J177,0)</f>
        <v>0</v>
      </c>
      <c r="BJ177" s="16" t="s">
        <v>81</v>
      </c>
      <c r="BK177" s="229">
        <f>ROUND(I177*H177,2)</f>
        <v>0</v>
      </c>
      <c r="BL177" s="16" t="s">
        <v>121</v>
      </c>
      <c r="BM177" s="228" t="s">
        <v>247</v>
      </c>
    </row>
    <row r="178" s="2" customFormat="1">
      <c r="A178" s="37"/>
      <c r="B178" s="38"/>
      <c r="C178" s="39"/>
      <c r="D178" s="230" t="s">
        <v>123</v>
      </c>
      <c r="E178" s="39"/>
      <c r="F178" s="231" t="s">
        <v>248</v>
      </c>
      <c r="G178" s="39"/>
      <c r="H178" s="39"/>
      <c r="I178" s="232"/>
      <c r="J178" s="39"/>
      <c r="K178" s="39"/>
      <c r="L178" s="43"/>
      <c r="M178" s="233"/>
      <c r="N178" s="234"/>
      <c r="O178" s="90"/>
      <c r="P178" s="90"/>
      <c r="Q178" s="90"/>
      <c r="R178" s="90"/>
      <c r="S178" s="90"/>
      <c r="T178" s="91"/>
      <c r="U178" s="37"/>
      <c r="V178" s="37"/>
      <c r="W178" s="37"/>
      <c r="X178" s="37"/>
      <c r="Y178" s="37"/>
      <c r="Z178" s="37"/>
      <c r="AA178" s="37"/>
      <c r="AB178" s="37"/>
      <c r="AC178" s="37"/>
      <c r="AD178" s="37"/>
      <c r="AE178" s="37"/>
      <c r="AT178" s="16" t="s">
        <v>123</v>
      </c>
      <c r="AU178" s="16" t="s">
        <v>83</v>
      </c>
    </row>
    <row r="179" s="2" customFormat="1" ht="24.15" customHeight="1">
      <c r="A179" s="37"/>
      <c r="B179" s="38"/>
      <c r="C179" s="217" t="s">
        <v>249</v>
      </c>
      <c r="D179" s="217" t="s">
        <v>116</v>
      </c>
      <c r="E179" s="218" t="s">
        <v>250</v>
      </c>
      <c r="F179" s="219" t="s">
        <v>251</v>
      </c>
      <c r="G179" s="220" t="s">
        <v>130</v>
      </c>
      <c r="H179" s="221">
        <v>26</v>
      </c>
      <c r="I179" s="222"/>
      <c r="J179" s="223">
        <f>ROUND(I179*H179,2)</f>
        <v>0</v>
      </c>
      <c r="K179" s="219" t="s">
        <v>120</v>
      </c>
      <c r="L179" s="43"/>
      <c r="M179" s="224" t="s">
        <v>1</v>
      </c>
      <c r="N179" s="225" t="s">
        <v>38</v>
      </c>
      <c r="O179" s="90"/>
      <c r="P179" s="226">
        <f>O179*H179</f>
        <v>0</v>
      </c>
      <c r="Q179" s="226">
        <v>0</v>
      </c>
      <c r="R179" s="226">
        <f>Q179*H179</f>
        <v>0</v>
      </c>
      <c r="S179" s="226">
        <v>0</v>
      </c>
      <c r="T179" s="227">
        <f>S179*H179</f>
        <v>0</v>
      </c>
      <c r="U179" s="37"/>
      <c r="V179" s="37"/>
      <c r="W179" s="37"/>
      <c r="X179" s="37"/>
      <c r="Y179" s="37"/>
      <c r="Z179" s="37"/>
      <c r="AA179" s="37"/>
      <c r="AB179" s="37"/>
      <c r="AC179" s="37"/>
      <c r="AD179" s="37"/>
      <c r="AE179" s="37"/>
      <c r="AR179" s="228" t="s">
        <v>121</v>
      </c>
      <c r="AT179" s="228" t="s">
        <v>116</v>
      </c>
      <c r="AU179" s="228" t="s">
        <v>83</v>
      </c>
      <c r="AY179" s="16" t="s">
        <v>113</v>
      </c>
      <c r="BE179" s="229">
        <f>IF(N179="základní",J179,0)</f>
        <v>0</v>
      </c>
      <c r="BF179" s="229">
        <f>IF(N179="snížená",J179,0)</f>
        <v>0</v>
      </c>
      <c r="BG179" s="229">
        <f>IF(N179="zákl. přenesená",J179,0)</f>
        <v>0</v>
      </c>
      <c r="BH179" s="229">
        <f>IF(N179="sníž. přenesená",J179,0)</f>
        <v>0</v>
      </c>
      <c r="BI179" s="229">
        <f>IF(N179="nulová",J179,0)</f>
        <v>0</v>
      </c>
      <c r="BJ179" s="16" t="s">
        <v>81</v>
      </c>
      <c r="BK179" s="229">
        <f>ROUND(I179*H179,2)</f>
        <v>0</v>
      </c>
      <c r="BL179" s="16" t="s">
        <v>121</v>
      </c>
      <c r="BM179" s="228" t="s">
        <v>252</v>
      </c>
    </row>
    <row r="180" s="2" customFormat="1">
      <c r="A180" s="37"/>
      <c r="B180" s="38"/>
      <c r="C180" s="39"/>
      <c r="D180" s="230" t="s">
        <v>123</v>
      </c>
      <c r="E180" s="39"/>
      <c r="F180" s="231" t="s">
        <v>253</v>
      </c>
      <c r="G180" s="39"/>
      <c r="H180" s="39"/>
      <c r="I180" s="232"/>
      <c r="J180" s="39"/>
      <c r="K180" s="39"/>
      <c r="L180" s="43"/>
      <c r="M180" s="233"/>
      <c r="N180" s="234"/>
      <c r="O180" s="90"/>
      <c r="P180" s="90"/>
      <c r="Q180" s="90"/>
      <c r="R180" s="90"/>
      <c r="S180" s="90"/>
      <c r="T180" s="91"/>
      <c r="U180" s="37"/>
      <c r="V180" s="37"/>
      <c r="W180" s="37"/>
      <c r="X180" s="37"/>
      <c r="Y180" s="37"/>
      <c r="Z180" s="37"/>
      <c r="AA180" s="37"/>
      <c r="AB180" s="37"/>
      <c r="AC180" s="37"/>
      <c r="AD180" s="37"/>
      <c r="AE180" s="37"/>
      <c r="AT180" s="16" t="s">
        <v>123</v>
      </c>
      <c r="AU180" s="16" t="s">
        <v>83</v>
      </c>
    </row>
    <row r="181" s="13" customFormat="1">
      <c r="A181" s="13"/>
      <c r="B181" s="235"/>
      <c r="C181" s="236"/>
      <c r="D181" s="230" t="s">
        <v>125</v>
      </c>
      <c r="E181" s="237" t="s">
        <v>1</v>
      </c>
      <c r="F181" s="238" t="s">
        <v>254</v>
      </c>
      <c r="G181" s="236"/>
      <c r="H181" s="239">
        <v>26</v>
      </c>
      <c r="I181" s="240"/>
      <c r="J181" s="236"/>
      <c r="K181" s="236"/>
      <c r="L181" s="241"/>
      <c r="M181" s="242"/>
      <c r="N181" s="243"/>
      <c r="O181" s="243"/>
      <c r="P181" s="243"/>
      <c r="Q181" s="243"/>
      <c r="R181" s="243"/>
      <c r="S181" s="243"/>
      <c r="T181" s="244"/>
      <c r="U181" s="13"/>
      <c r="V181" s="13"/>
      <c r="W181" s="13"/>
      <c r="X181" s="13"/>
      <c r="Y181" s="13"/>
      <c r="Z181" s="13"/>
      <c r="AA181" s="13"/>
      <c r="AB181" s="13"/>
      <c r="AC181" s="13"/>
      <c r="AD181" s="13"/>
      <c r="AE181" s="13"/>
      <c r="AT181" s="245" t="s">
        <v>125</v>
      </c>
      <c r="AU181" s="245" t="s">
        <v>83</v>
      </c>
      <c r="AV181" s="13" t="s">
        <v>83</v>
      </c>
      <c r="AW181" s="13" t="s">
        <v>30</v>
      </c>
      <c r="AX181" s="13" t="s">
        <v>73</v>
      </c>
      <c r="AY181" s="245" t="s">
        <v>113</v>
      </c>
    </row>
    <row r="182" s="14" customFormat="1">
      <c r="A182" s="14"/>
      <c r="B182" s="246"/>
      <c r="C182" s="247"/>
      <c r="D182" s="230" t="s">
        <v>125</v>
      </c>
      <c r="E182" s="248" t="s">
        <v>1</v>
      </c>
      <c r="F182" s="249" t="s">
        <v>127</v>
      </c>
      <c r="G182" s="247"/>
      <c r="H182" s="250">
        <v>26</v>
      </c>
      <c r="I182" s="251"/>
      <c r="J182" s="247"/>
      <c r="K182" s="247"/>
      <c r="L182" s="252"/>
      <c r="M182" s="253"/>
      <c r="N182" s="254"/>
      <c r="O182" s="254"/>
      <c r="P182" s="254"/>
      <c r="Q182" s="254"/>
      <c r="R182" s="254"/>
      <c r="S182" s="254"/>
      <c r="T182" s="255"/>
      <c r="U182" s="14"/>
      <c r="V182" s="14"/>
      <c r="W182" s="14"/>
      <c r="X182" s="14"/>
      <c r="Y182" s="14"/>
      <c r="Z182" s="14"/>
      <c r="AA182" s="14"/>
      <c r="AB182" s="14"/>
      <c r="AC182" s="14"/>
      <c r="AD182" s="14"/>
      <c r="AE182" s="14"/>
      <c r="AT182" s="256" t="s">
        <v>125</v>
      </c>
      <c r="AU182" s="256" t="s">
        <v>83</v>
      </c>
      <c r="AV182" s="14" t="s">
        <v>121</v>
      </c>
      <c r="AW182" s="14" t="s">
        <v>30</v>
      </c>
      <c r="AX182" s="14" t="s">
        <v>81</v>
      </c>
      <c r="AY182" s="256" t="s">
        <v>113</v>
      </c>
    </row>
    <row r="183" s="2" customFormat="1" ht="24.15" customHeight="1">
      <c r="A183" s="37"/>
      <c r="B183" s="38"/>
      <c r="C183" s="217" t="s">
        <v>255</v>
      </c>
      <c r="D183" s="217" t="s">
        <v>116</v>
      </c>
      <c r="E183" s="218" t="s">
        <v>256</v>
      </c>
      <c r="F183" s="219" t="s">
        <v>257</v>
      </c>
      <c r="G183" s="220" t="s">
        <v>137</v>
      </c>
      <c r="H183" s="221">
        <v>13</v>
      </c>
      <c r="I183" s="222"/>
      <c r="J183" s="223">
        <f>ROUND(I183*H183,2)</f>
        <v>0</v>
      </c>
      <c r="K183" s="219" t="s">
        <v>120</v>
      </c>
      <c r="L183" s="43"/>
      <c r="M183" s="224" t="s">
        <v>1</v>
      </c>
      <c r="N183" s="225" t="s">
        <v>38</v>
      </c>
      <c r="O183" s="90"/>
      <c r="P183" s="226">
        <f>O183*H183</f>
        <v>0</v>
      </c>
      <c r="Q183" s="226">
        <v>0</v>
      </c>
      <c r="R183" s="226">
        <f>Q183*H183</f>
        <v>0</v>
      </c>
      <c r="S183" s="226">
        <v>0</v>
      </c>
      <c r="T183" s="227">
        <f>S183*H183</f>
        <v>0</v>
      </c>
      <c r="U183" s="37"/>
      <c r="V183" s="37"/>
      <c r="W183" s="37"/>
      <c r="X183" s="37"/>
      <c r="Y183" s="37"/>
      <c r="Z183" s="37"/>
      <c r="AA183" s="37"/>
      <c r="AB183" s="37"/>
      <c r="AC183" s="37"/>
      <c r="AD183" s="37"/>
      <c r="AE183" s="37"/>
      <c r="AR183" s="228" t="s">
        <v>121</v>
      </c>
      <c r="AT183" s="228" t="s">
        <v>116</v>
      </c>
      <c r="AU183" s="228" t="s">
        <v>83</v>
      </c>
      <c r="AY183" s="16" t="s">
        <v>113</v>
      </c>
      <c r="BE183" s="229">
        <f>IF(N183="základní",J183,0)</f>
        <v>0</v>
      </c>
      <c r="BF183" s="229">
        <f>IF(N183="snížená",J183,0)</f>
        <v>0</v>
      </c>
      <c r="BG183" s="229">
        <f>IF(N183="zákl. přenesená",J183,0)</f>
        <v>0</v>
      </c>
      <c r="BH183" s="229">
        <f>IF(N183="sníž. přenesená",J183,0)</f>
        <v>0</v>
      </c>
      <c r="BI183" s="229">
        <f>IF(N183="nulová",J183,0)</f>
        <v>0</v>
      </c>
      <c r="BJ183" s="16" t="s">
        <v>81</v>
      </c>
      <c r="BK183" s="229">
        <f>ROUND(I183*H183,2)</f>
        <v>0</v>
      </c>
      <c r="BL183" s="16" t="s">
        <v>121</v>
      </c>
      <c r="BM183" s="228" t="s">
        <v>258</v>
      </c>
    </row>
    <row r="184" s="2" customFormat="1">
      <c r="A184" s="37"/>
      <c r="B184" s="38"/>
      <c r="C184" s="39"/>
      <c r="D184" s="230" t="s">
        <v>123</v>
      </c>
      <c r="E184" s="39"/>
      <c r="F184" s="231" t="s">
        <v>259</v>
      </c>
      <c r="G184" s="39"/>
      <c r="H184" s="39"/>
      <c r="I184" s="232"/>
      <c r="J184" s="39"/>
      <c r="K184" s="39"/>
      <c r="L184" s="43"/>
      <c r="M184" s="233"/>
      <c r="N184" s="234"/>
      <c r="O184" s="90"/>
      <c r="P184" s="90"/>
      <c r="Q184" s="90"/>
      <c r="R184" s="90"/>
      <c r="S184" s="90"/>
      <c r="T184" s="91"/>
      <c r="U184" s="37"/>
      <c r="V184" s="37"/>
      <c r="W184" s="37"/>
      <c r="X184" s="37"/>
      <c r="Y184" s="37"/>
      <c r="Z184" s="37"/>
      <c r="AA184" s="37"/>
      <c r="AB184" s="37"/>
      <c r="AC184" s="37"/>
      <c r="AD184" s="37"/>
      <c r="AE184" s="37"/>
      <c r="AT184" s="16" t="s">
        <v>123</v>
      </c>
      <c r="AU184" s="16" t="s">
        <v>83</v>
      </c>
    </row>
    <row r="185" s="2" customFormat="1" ht="37.8" customHeight="1">
      <c r="A185" s="37"/>
      <c r="B185" s="38"/>
      <c r="C185" s="217" t="s">
        <v>260</v>
      </c>
      <c r="D185" s="217" t="s">
        <v>116</v>
      </c>
      <c r="E185" s="218" t="s">
        <v>261</v>
      </c>
      <c r="F185" s="219" t="s">
        <v>262</v>
      </c>
      <c r="G185" s="220" t="s">
        <v>130</v>
      </c>
      <c r="H185" s="221">
        <v>26</v>
      </c>
      <c r="I185" s="222"/>
      <c r="J185" s="223">
        <f>ROUND(I185*H185,2)</f>
        <v>0</v>
      </c>
      <c r="K185" s="219" t="s">
        <v>120</v>
      </c>
      <c r="L185" s="43"/>
      <c r="M185" s="224" t="s">
        <v>1</v>
      </c>
      <c r="N185" s="225" t="s">
        <v>38</v>
      </c>
      <c r="O185" s="90"/>
      <c r="P185" s="226">
        <f>O185*H185</f>
        <v>0</v>
      </c>
      <c r="Q185" s="226">
        <v>0</v>
      </c>
      <c r="R185" s="226">
        <f>Q185*H185</f>
        <v>0</v>
      </c>
      <c r="S185" s="226">
        <v>0</v>
      </c>
      <c r="T185" s="227">
        <f>S185*H185</f>
        <v>0</v>
      </c>
      <c r="U185" s="37"/>
      <c r="V185" s="37"/>
      <c r="W185" s="37"/>
      <c r="X185" s="37"/>
      <c r="Y185" s="37"/>
      <c r="Z185" s="37"/>
      <c r="AA185" s="37"/>
      <c r="AB185" s="37"/>
      <c r="AC185" s="37"/>
      <c r="AD185" s="37"/>
      <c r="AE185" s="37"/>
      <c r="AR185" s="228" t="s">
        <v>121</v>
      </c>
      <c r="AT185" s="228" t="s">
        <v>116</v>
      </c>
      <c r="AU185" s="228" t="s">
        <v>83</v>
      </c>
      <c r="AY185" s="16" t="s">
        <v>113</v>
      </c>
      <c r="BE185" s="229">
        <f>IF(N185="základní",J185,0)</f>
        <v>0</v>
      </c>
      <c r="BF185" s="229">
        <f>IF(N185="snížená",J185,0)</f>
        <v>0</v>
      </c>
      <c r="BG185" s="229">
        <f>IF(N185="zákl. přenesená",J185,0)</f>
        <v>0</v>
      </c>
      <c r="BH185" s="229">
        <f>IF(N185="sníž. přenesená",J185,0)</f>
        <v>0</v>
      </c>
      <c r="BI185" s="229">
        <f>IF(N185="nulová",J185,0)</f>
        <v>0</v>
      </c>
      <c r="BJ185" s="16" t="s">
        <v>81</v>
      </c>
      <c r="BK185" s="229">
        <f>ROUND(I185*H185,2)</f>
        <v>0</v>
      </c>
      <c r="BL185" s="16" t="s">
        <v>121</v>
      </c>
      <c r="BM185" s="228" t="s">
        <v>263</v>
      </c>
    </row>
    <row r="186" s="2" customFormat="1">
      <c r="A186" s="37"/>
      <c r="B186" s="38"/>
      <c r="C186" s="39"/>
      <c r="D186" s="230" t="s">
        <v>123</v>
      </c>
      <c r="E186" s="39"/>
      <c r="F186" s="231" t="s">
        <v>264</v>
      </c>
      <c r="G186" s="39"/>
      <c r="H186" s="39"/>
      <c r="I186" s="232"/>
      <c r="J186" s="39"/>
      <c r="K186" s="39"/>
      <c r="L186" s="43"/>
      <c r="M186" s="233"/>
      <c r="N186" s="234"/>
      <c r="O186" s="90"/>
      <c r="P186" s="90"/>
      <c r="Q186" s="90"/>
      <c r="R186" s="90"/>
      <c r="S186" s="90"/>
      <c r="T186" s="91"/>
      <c r="U186" s="37"/>
      <c r="V186" s="37"/>
      <c r="W186" s="37"/>
      <c r="X186" s="37"/>
      <c r="Y186" s="37"/>
      <c r="Z186" s="37"/>
      <c r="AA186" s="37"/>
      <c r="AB186" s="37"/>
      <c r="AC186" s="37"/>
      <c r="AD186" s="37"/>
      <c r="AE186" s="37"/>
      <c r="AT186" s="16" t="s">
        <v>123</v>
      </c>
      <c r="AU186" s="16" t="s">
        <v>83</v>
      </c>
    </row>
    <row r="187" s="13" customFormat="1">
      <c r="A187" s="13"/>
      <c r="B187" s="235"/>
      <c r="C187" s="236"/>
      <c r="D187" s="230" t="s">
        <v>125</v>
      </c>
      <c r="E187" s="237" t="s">
        <v>1</v>
      </c>
      <c r="F187" s="238" t="s">
        <v>254</v>
      </c>
      <c r="G187" s="236"/>
      <c r="H187" s="239">
        <v>26</v>
      </c>
      <c r="I187" s="240"/>
      <c r="J187" s="236"/>
      <c r="K187" s="236"/>
      <c r="L187" s="241"/>
      <c r="M187" s="242"/>
      <c r="N187" s="243"/>
      <c r="O187" s="243"/>
      <c r="P187" s="243"/>
      <c r="Q187" s="243"/>
      <c r="R187" s="243"/>
      <c r="S187" s="243"/>
      <c r="T187" s="244"/>
      <c r="U187" s="13"/>
      <c r="V187" s="13"/>
      <c r="W187" s="13"/>
      <c r="X187" s="13"/>
      <c r="Y187" s="13"/>
      <c r="Z187" s="13"/>
      <c r="AA187" s="13"/>
      <c r="AB187" s="13"/>
      <c r="AC187" s="13"/>
      <c r="AD187" s="13"/>
      <c r="AE187" s="13"/>
      <c r="AT187" s="245" t="s">
        <v>125</v>
      </c>
      <c r="AU187" s="245" t="s">
        <v>83</v>
      </c>
      <c r="AV187" s="13" t="s">
        <v>83</v>
      </c>
      <c r="AW187" s="13" t="s">
        <v>30</v>
      </c>
      <c r="AX187" s="13" t="s">
        <v>81</v>
      </c>
      <c r="AY187" s="245" t="s">
        <v>113</v>
      </c>
    </row>
    <row r="188" s="2" customFormat="1" ht="24.15" customHeight="1">
      <c r="A188" s="37"/>
      <c r="B188" s="38"/>
      <c r="C188" s="217" t="s">
        <v>265</v>
      </c>
      <c r="D188" s="217" t="s">
        <v>116</v>
      </c>
      <c r="E188" s="218" t="s">
        <v>266</v>
      </c>
      <c r="F188" s="219" t="s">
        <v>267</v>
      </c>
      <c r="G188" s="220" t="s">
        <v>130</v>
      </c>
      <c r="H188" s="221">
        <v>5504</v>
      </c>
      <c r="I188" s="222"/>
      <c r="J188" s="223">
        <f>ROUND(I188*H188,2)</f>
        <v>0</v>
      </c>
      <c r="K188" s="219" t="s">
        <v>120</v>
      </c>
      <c r="L188" s="43"/>
      <c r="M188" s="224" t="s">
        <v>1</v>
      </c>
      <c r="N188" s="225" t="s">
        <v>38</v>
      </c>
      <c r="O188" s="90"/>
      <c r="P188" s="226">
        <f>O188*H188</f>
        <v>0</v>
      </c>
      <c r="Q188" s="226">
        <v>0</v>
      </c>
      <c r="R188" s="226">
        <f>Q188*H188</f>
        <v>0</v>
      </c>
      <c r="S188" s="226">
        <v>0</v>
      </c>
      <c r="T188" s="227">
        <f>S188*H188</f>
        <v>0</v>
      </c>
      <c r="U188" s="37"/>
      <c r="V188" s="37"/>
      <c r="W188" s="37"/>
      <c r="X188" s="37"/>
      <c r="Y188" s="37"/>
      <c r="Z188" s="37"/>
      <c r="AA188" s="37"/>
      <c r="AB188" s="37"/>
      <c r="AC188" s="37"/>
      <c r="AD188" s="37"/>
      <c r="AE188" s="37"/>
      <c r="AR188" s="228" t="s">
        <v>121</v>
      </c>
      <c r="AT188" s="228" t="s">
        <v>116</v>
      </c>
      <c r="AU188" s="228" t="s">
        <v>83</v>
      </c>
      <c r="AY188" s="16" t="s">
        <v>113</v>
      </c>
      <c r="BE188" s="229">
        <f>IF(N188="základní",J188,0)</f>
        <v>0</v>
      </c>
      <c r="BF188" s="229">
        <f>IF(N188="snížená",J188,0)</f>
        <v>0</v>
      </c>
      <c r="BG188" s="229">
        <f>IF(N188="zákl. přenesená",J188,0)</f>
        <v>0</v>
      </c>
      <c r="BH188" s="229">
        <f>IF(N188="sníž. přenesená",J188,0)</f>
        <v>0</v>
      </c>
      <c r="BI188" s="229">
        <f>IF(N188="nulová",J188,0)</f>
        <v>0</v>
      </c>
      <c r="BJ188" s="16" t="s">
        <v>81</v>
      </c>
      <c r="BK188" s="229">
        <f>ROUND(I188*H188,2)</f>
        <v>0</v>
      </c>
      <c r="BL188" s="16" t="s">
        <v>121</v>
      </c>
      <c r="BM188" s="228" t="s">
        <v>268</v>
      </c>
    </row>
    <row r="189" s="2" customFormat="1">
      <c r="A189" s="37"/>
      <c r="B189" s="38"/>
      <c r="C189" s="39"/>
      <c r="D189" s="230" t="s">
        <v>123</v>
      </c>
      <c r="E189" s="39"/>
      <c r="F189" s="231" t="s">
        <v>269</v>
      </c>
      <c r="G189" s="39"/>
      <c r="H189" s="39"/>
      <c r="I189" s="232"/>
      <c r="J189" s="39"/>
      <c r="K189" s="39"/>
      <c r="L189" s="43"/>
      <c r="M189" s="233"/>
      <c r="N189" s="234"/>
      <c r="O189" s="90"/>
      <c r="P189" s="90"/>
      <c r="Q189" s="90"/>
      <c r="R189" s="90"/>
      <c r="S189" s="90"/>
      <c r="T189" s="91"/>
      <c r="U189" s="37"/>
      <c r="V189" s="37"/>
      <c r="W189" s="37"/>
      <c r="X189" s="37"/>
      <c r="Y189" s="37"/>
      <c r="Z189" s="37"/>
      <c r="AA189" s="37"/>
      <c r="AB189" s="37"/>
      <c r="AC189" s="37"/>
      <c r="AD189" s="37"/>
      <c r="AE189" s="37"/>
      <c r="AT189" s="16" t="s">
        <v>123</v>
      </c>
      <c r="AU189" s="16" t="s">
        <v>83</v>
      </c>
    </row>
    <row r="190" s="13" customFormat="1">
      <c r="A190" s="13"/>
      <c r="B190" s="235"/>
      <c r="C190" s="236"/>
      <c r="D190" s="230" t="s">
        <v>125</v>
      </c>
      <c r="E190" s="237" t="s">
        <v>1</v>
      </c>
      <c r="F190" s="238" t="s">
        <v>270</v>
      </c>
      <c r="G190" s="236"/>
      <c r="H190" s="239">
        <v>5504</v>
      </c>
      <c r="I190" s="240"/>
      <c r="J190" s="236"/>
      <c r="K190" s="236"/>
      <c r="L190" s="241"/>
      <c r="M190" s="242"/>
      <c r="N190" s="243"/>
      <c r="O190" s="243"/>
      <c r="P190" s="243"/>
      <c r="Q190" s="243"/>
      <c r="R190" s="243"/>
      <c r="S190" s="243"/>
      <c r="T190" s="244"/>
      <c r="U190" s="13"/>
      <c r="V190" s="13"/>
      <c r="W190" s="13"/>
      <c r="X190" s="13"/>
      <c r="Y190" s="13"/>
      <c r="Z190" s="13"/>
      <c r="AA190" s="13"/>
      <c r="AB190" s="13"/>
      <c r="AC190" s="13"/>
      <c r="AD190" s="13"/>
      <c r="AE190" s="13"/>
      <c r="AT190" s="245" t="s">
        <v>125</v>
      </c>
      <c r="AU190" s="245" t="s">
        <v>83</v>
      </c>
      <c r="AV190" s="13" t="s">
        <v>83</v>
      </c>
      <c r="AW190" s="13" t="s">
        <v>30</v>
      </c>
      <c r="AX190" s="13" t="s">
        <v>81</v>
      </c>
      <c r="AY190" s="245" t="s">
        <v>113</v>
      </c>
    </row>
    <row r="191" s="2" customFormat="1" ht="24.15" customHeight="1">
      <c r="A191" s="37"/>
      <c r="B191" s="38"/>
      <c r="C191" s="217" t="s">
        <v>271</v>
      </c>
      <c r="D191" s="217" t="s">
        <v>116</v>
      </c>
      <c r="E191" s="218" t="s">
        <v>272</v>
      </c>
      <c r="F191" s="219" t="s">
        <v>273</v>
      </c>
      <c r="G191" s="220" t="s">
        <v>274</v>
      </c>
      <c r="H191" s="221">
        <v>1471.6600000000001</v>
      </c>
      <c r="I191" s="222"/>
      <c r="J191" s="223">
        <f>ROUND(I191*H191,2)</f>
        <v>0</v>
      </c>
      <c r="K191" s="219" t="s">
        <v>120</v>
      </c>
      <c r="L191" s="43"/>
      <c r="M191" s="224" t="s">
        <v>1</v>
      </c>
      <c r="N191" s="225" t="s">
        <v>38</v>
      </c>
      <c r="O191" s="90"/>
      <c r="P191" s="226">
        <f>O191*H191</f>
        <v>0</v>
      </c>
      <c r="Q191" s="226">
        <v>0</v>
      </c>
      <c r="R191" s="226">
        <f>Q191*H191</f>
        <v>0</v>
      </c>
      <c r="S191" s="226">
        <v>0</v>
      </c>
      <c r="T191" s="227">
        <f>S191*H191</f>
        <v>0</v>
      </c>
      <c r="U191" s="37"/>
      <c r="V191" s="37"/>
      <c r="W191" s="37"/>
      <c r="X191" s="37"/>
      <c r="Y191" s="37"/>
      <c r="Z191" s="37"/>
      <c r="AA191" s="37"/>
      <c r="AB191" s="37"/>
      <c r="AC191" s="37"/>
      <c r="AD191" s="37"/>
      <c r="AE191" s="37"/>
      <c r="AR191" s="228" t="s">
        <v>121</v>
      </c>
      <c r="AT191" s="228" t="s">
        <v>116</v>
      </c>
      <c r="AU191" s="228" t="s">
        <v>83</v>
      </c>
      <c r="AY191" s="16" t="s">
        <v>113</v>
      </c>
      <c r="BE191" s="229">
        <f>IF(N191="základní",J191,0)</f>
        <v>0</v>
      </c>
      <c r="BF191" s="229">
        <f>IF(N191="snížená",J191,0)</f>
        <v>0</v>
      </c>
      <c r="BG191" s="229">
        <f>IF(N191="zákl. přenesená",J191,0)</f>
        <v>0</v>
      </c>
      <c r="BH191" s="229">
        <f>IF(N191="sníž. přenesená",J191,0)</f>
        <v>0</v>
      </c>
      <c r="BI191" s="229">
        <f>IF(N191="nulová",J191,0)</f>
        <v>0</v>
      </c>
      <c r="BJ191" s="16" t="s">
        <v>81</v>
      </c>
      <c r="BK191" s="229">
        <f>ROUND(I191*H191,2)</f>
        <v>0</v>
      </c>
      <c r="BL191" s="16" t="s">
        <v>121</v>
      </c>
      <c r="BM191" s="228" t="s">
        <v>275</v>
      </c>
    </row>
    <row r="192" s="2" customFormat="1">
      <c r="A192" s="37"/>
      <c r="B192" s="38"/>
      <c r="C192" s="39"/>
      <c r="D192" s="230" t="s">
        <v>123</v>
      </c>
      <c r="E192" s="39"/>
      <c r="F192" s="231" t="s">
        <v>276</v>
      </c>
      <c r="G192" s="39"/>
      <c r="H192" s="39"/>
      <c r="I192" s="232"/>
      <c r="J192" s="39"/>
      <c r="K192" s="39"/>
      <c r="L192" s="43"/>
      <c r="M192" s="233"/>
      <c r="N192" s="234"/>
      <c r="O192" s="90"/>
      <c r="P192" s="90"/>
      <c r="Q192" s="90"/>
      <c r="R192" s="90"/>
      <c r="S192" s="90"/>
      <c r="T192" s="91"/>
      <c r="U192" s="37"/>
      <c r="V192" s="37"/>
      <c r="W192" s="37"/>
      <c r="X192" s="37"/>
      <c r="Y192" s="37"/>
      <c r="Z192" s="37"/>
      <c r="AA192" s="37"/>
      <c r="AB192" s="37"/>
      <c r="AC192" s="37"/>
      <c r="AD192" s="37"/>
      <c r="AE192" s="37"/>
      <c r="AT192" s="16" t="s">
        <v>123</v>
      </c>
      <c r="AU192" s="16" t="s">
        <v>83</v>
      </c>
    </row>
    <row r="193" s="13" customFormat="1">
      <c r="A193" s="13"/>
      <c r="B193" s="235"/>
      <c r="C193" s="236"/>
      <c r="D193" s="230" t="s">
        <v>125</v>
      </c>
      <c r="E193" s="237" t="s">
        <v>1</v>
      </c>
      <c r="F193" s="238" t="s">
        <v>277</v>
      </c>
      <c r="G193" s="236"/>
      <c r="H193" s="239">
        <v>1471.6600000000001</v>
      </c>
      <c r="I193" s="240"/>
      <c r="J193" s="236"/>
      <c r="K193" s="236"/>
      <c r="L193" s="241"/>
      <c r="M193" s="242"/>
      <c r="N193" s="243"/>
      <c r="O193" s="243"/>
      <c r="P193" s="243"/>
      <c r="Q193" s="243"/>
      <c r="R193" s="243"/>
      <c r="S193" s="243"/>
      <c r="T193" s="244"/>
      <c r="U193" s="13"/>
      <c r="V193" s="13"/>
      <c r="W193" s="13"/>
      <c r="X193" s="13"/>
      <c r="Y193" s="13"/>
      <c r="Z193" s="13"/>
      <c r="AA193" s="13"/>
      <c r="AB193" s="13"/>
      <c r="AC193" s="13"/>
      <c r="AD193" s="13"/>
      <c r="AE193" s="13"/>
      <c r="AT193" s="245" t="s">
        <v>125</v>
      </c>
      <c r="AU193" s="245" t="s">
        <v>83</v>
      </c>
      <c r="AV193" s="13" t="s">
        <v>83</v>
      </c>
      <c r="AW193" s="13" t="s">
        <v>30</v>
      </c>
      <c r="AX193" s="13" t="s">
        <v>73</v>
      </c>
      <c r="AY193" s="245" t="s">
        <v>113</v>
      </c>
    </row>
    <row r="194" s="14" customFormat="1">
      <c r="A194" s="14"/>
      <c r="B194" s="246"/>
      <c r="C194" s="247"/>
      <c r="D194" s="230" t="s">
        <v>125</v>
      </c>
      <c r="E194" s="248" t="s">
        <v>1</v>
      </c>
      <c r="F194" s="249" t="s">
        <v>127</v>
      </c>
      <c r="G194" s="247"/>
      <c r="H194" s="250">
        <v>1471.6600000000001</v>
      </c>
      <c r="I194" s="251"/>
      <c r="J194" s="247"/>
      <c r="K194" s="247"/>
      <c r="L194" s="252"/>
      <c r="M194" s="253"/>
      <c r="N194" s="254"/>
      <c r="O194" s="254"/>
      <c r="P194" s="254"/>
      <c r="Q194" s="254"/>
      <c r="R194" s="254"/>
      <c r="S194" s="254"/>
      <c r="T194" s="255"/>
      <c r="U194" s="14"/>
      <c r="V194" s="14"/>
      <c r="W194" s="14"/>
      <c r="X194" s="14"/>
      <c r="Y194" s="14"/>
      <c r="Z194" s="14"/>
      <c r="AA194" s="14"/>
      <c r="AB194" s="14"/>
      <c r="AC194" s="14"/>
      <c r="AD194" s="14"/>
      <c r="AE194" s="14"/>
      <c r="AT194" s="256" t="s">
        <v>125</v>
      </c>
      <c r="AU194" s="256" t="s">
        <v>83</v>
      </c>
      <c r="AV194" s="14" t="s">
        <v>121</v>
      </c>
      <c r="AW194" s="14" t="s">
        <v>30</v>
      </c>
      <c r="AX194" s="14" t="s">
        <v>81</v>
      </c>
      <c r="AY194" s="256" t="s">
        <v>113</v>
      </c>
    </row>
    <row r="195" s="12" customFormat="1" ht="25.92" customHeight="1">
      <c r="A195" s="12"/>
      <c r="B195" s="201"/>
      <c r="C195" s="202"/>
      <c r="D195" s="203" t="s">
        <v>72</v>
      </c>
      <c r="E195" s="204" t="s">
        <v>278</v>
      </c>
      <c r="F195" s="204" t="s">
        <v>279</v>
      </c>
      <c r="G195" s="202"/>
      <c r="H195" s="202"/>
      <c r="I195" s="205"/>
      <c r="J195" s="206">
        <f>BK195</f>
        <v>0</v>
      </c>
      <c r="K195" s="202"/>
      <c r="L195" s="207"/>
      <c r="M195" s="208"/>
      <c r="N195" s="209"/>
      <c r="O195" s="209"/>
      <c r="P195" s="210">
        <f>SUM(P196:P261)</f>
        <v>0</v>
      </c>
      <c r="Q195" s="209"/>
      <c r="R195" s="210">
        <f>SUM(R196:R261)</f>
        <v>4653.3558800000001</v>
      </c>
      <c r="S195" s="209"/>
      <c r="T195" s="211">
        <f>SUM(T196:T261)</f>
        <v>0</v>
      </c>
      <c r="U195" s="12"/>
      <c r="V195" s="12"/>
      <c r="W195" s="12"/>
      <c r="X195" s="12"/>
      <c r="Y195" s="12"/>
      <c r="Z195" s="12"/>
      <c r="AA195" s="12"/>
      <c r="AB195" s="12"/>
      <c r="AC195" s="12"/>
      <c r="AD195" s="12"/>
      <c r="AE195" s="12"/>
      <c r="AR195" s="212" t="s">
        <v>121</v>
      </c>
      <c r="AT195" s="213" t="s">
        <v>72</v>
      </c>
      <c r="AU195" s="213" t="s">
        <v>73</v>
      </c>
      <c r="AY195" s="212" t="s">
        <v>113</v>
      </c>
      <c r="BK195" s="214">
        <f>SUM(BK196:BK261)</f>
        <v>0</v>
      </c>
    </row>
    <row r="196" s="2" customFormat="1" ht="24.15" customHeight="1">
      <c r="A196" s="37"/>
      <c r="B196" s="38"/>
      <c r="C196" s="257" t="s">
        <v>280</v>
      </c>
      <c r="D196" s="257" t="s">
        <v>281</v>
      </c>
      <c r="E196" s="258" t="s">
        <v>282</v>
      </c>
      <c r="F196" s="259" t="s">
        <v>283</v>
      </c>
      <c r="G196" s="260" t="s">
        <v>176</v>
      </c>
      <c r="H196" s="261">
        <v>4590</v>
      </c>
      <c r="I196" s="262"/>
      <c r="J196" s="263">
        <f>ROUND(I196*H196,2)</f>
        <v>0</v>
      </c>
      <c r="K196" s="259" t="s">
        <v>120</v>
      </c>
      <c r="L196" s="264"/>
      <c r="M196" s="265" t="s">
        <v>1</v>
      </c>
      <c r="N196" s="266" t="s">
        <v>38</v>
      </c>
      <c r="O196" s="90"/>
      <c r="P196" s="226">
        <f>O196*H196</f>
        <v>0</v>
      </c>
      <c r="Q196" s="226">
        <v>0.32700000000000001</v>
      </c>
      <c r="R196" s="226">
        <f>Q196*H196</f>
        <v>1500.9300000000001</v>
      </c>
      <c r="S196" s="226">
        <v>0</v>
      </c>
      <c r="T196" s="227">
        <f>S196*H196</f>
        <v>0</v>
      </c>
      <c r="U196" s="37"/>
      <c r="V196" s="37"/>
      <c r="W196" s="37"/>
      <c r="X196" s="37"/>
      <c r="Y196" s="37"/>
      <c r="Z196" s="37"/>
      <c r="AA196" s="37"/>
      <c r="AB196" s="37"/>
      <c r="AC196" s="37"/>
      <c r="AD196" s="37"/>
      <c r="AE196" s="37"/>
      <c r="AR196" s="228" t="s">
        <v>207</v>
      </c>
      <c r="AT196" s="228" t="s">
        <v>281</v>
      </c>
      <c r="AU196" s="228" t="s">
        <v>81</v>
      </c>
      <c r="AY196" s="16" t="s">
        <v>113</v>
      </c>
      <c r="BE196" s="229">
        <f>IF(N196="základní",J196,0)</f>
        <v>0</v>
      </c>
      <c r="BF196" s="229">
        <f>IF(N196="snížená",J196,0)</f>
        <v>0</v>
      </c>
      <c r="BG196" s="229">
        <f>IF(N196="zákl. přenesená",J196,0)</f>
        <v>0</v>
      </c>
      <c r="BH196" s="229">
        <f>IF(N196="sníž. přenesená",J196,0)</f>
        <v>0</v>
      </c>
      <c r="BI196" s="229">
        <f>IF(N196="nulová",J196,0)</f>
        <v>0</v>
      </c>
      <c r="BJ196" s="16" t="s">
        <v>81</v>
      </c>
      <c r="BK196" s="229">
        <f>ROUND(I196*H196,2)</f>
        <v>0</v>
      </c>
      <c r="BL196" s="16" t="s">
        <v>207</v>
      </c>
      <c r="BM196" s="228" t="s">
        <v>284</v>
      </c>
    </row>
    <row r="197" s="2" customFormat="1">
      <c r="A197" s="37"/>
      <c r="B197" s="38"/>
      <c r="C197" s="39"/>
      <c r="D197" s="230" t="s">
        <v>123</v>
      </c>
      <c r="E197" s="39"/>
      <c r="F197" s="231" t="s">
        <v>283</v>
      </c>
      <c r="G197" s="39"/>
      <c r="H197" s="39"/>
      <c r="I197" s="232"/>
      <c r="J197" s="39"/>
      <c r="K197" s="39"/>
      <c r="L197" s="43"/>
      <c r="M197" s="233"/>
      <c r="N197" s="234"/>
      <c r="O197" s="90"/>
      <c r="P197" s="90"/>
      <c r="Q197" s="90"/>
      <c r="R197" s="90"/>
      <c r="S197" s="90"/>
      <c r="T197" s="91"/>
      <c r="U197" s="37"/>
      <c r="V197" s="37"/>
      <c r="W197" s="37"/>
      <c r="X197" s="37"/>
      <c r="Y197" s="37"/>
      <c r="Z197" s="37"/>
      <c r="AA197" s="37"/>
      <c r="AB197" s="37"/>
      <c r="AC197" s="37"/>
      <c r="AD197" s="37"/>
      <c r="AE197" s="37"/>
      <c r="AT197" s="16" t="s">
        <v>123</v>
      </c>
      <c r="AU197" s="16" t="s">
        <v>81</v>
      </c>
    </row>
    <row r="198" s="2" customFormat="1" ht="21.75" customHeight="1">
      <c r="A198" s="37"/>
      <c r="B198" s="38"/>
      <c r="C198" s="257" t="s">
        <v>285</v>
      </c>
      <c r="D198" s="257" t="s">
        <v>281</v>
      </c>
      <c r="E198" s="258" t="s">
        <v>286</v>
      </c>
      <c r="F198" s="259" t="s">
        <v>287</v>
      </c>
      <c r="G198" s="260" t="s">
        <v>176</v>
      </c>
      <c r="H198" s="261">
        <v>76</v>
      </c>
      <c r="I198" s="262"/>
      <c r="J198" s="263">
        <f>ROUND(I198*H198,2)</f>
        <v>0</v>
      </c>
      <c r="K198" s="259" t="s">
        <v>120</v>
      </c>
      <c r="L198" s="264"/>
      <c r="M198" s="265" t="s">
        <v>1</v>
      </c>
      <c r="N198" s="266" t="s">
        <v>38</v>
      </c>
      <c r="O198" s="90"/>
      <c r="P198" s="226">
        <f>O198*H198</f>
        <v>0</v>
      </c>
      <c r="Q198" s="226">
        <v>3.70425</v>
      </c>
      <c r="R198" s="226">
        <f>Q198*H198</f>
        <v>281.52300000000002</v>
      </c>
      <c r="S198" s="226">
        <v>0</v>
      </c>
      <c r="T198" s="227">
        <f>S198*H198</f>
        <v>0</v>
      </c>
      <c r="U198" s="37"/>
      <c r="V198" s="37"/>
      <c r="W198" s="37"/>
      <c r="X198" s="37"/>
      <c r="Y198" s="37"/>
      <c r="Z198" s="37"/>
      <c r="AA198" s="37"/>
      <c r="AB198" s="37"/>
      <c r="AC198" s="37"/>
      <c r="AD198" s="37"/>
      <c r="AE198" s="37"/>
      <c r="AR198" s="228" t="s">
        <v>207</v>
      </c>
      <c r="AT198" s="228" t="s">
        <v>281</v>
      </c>
      <c r="AU198" s="228" t="s">
        <v>81</v>
      </c>
      <c r="AY198" s="16" t="s">
        <v>113</v>
      </c>
      <c r="BE198" s="229">
        <f>IF(N198="základní",J198,0)</f>
        <v>0</v>
      </c>
      <c r="BF198" s="229">
        <f>IF(N198="snížená",J198,0)</f>
        <v>0</v>
      </c>
      <c r="BG198" s="229">
        <f>IF(N198="zákl. přenesená",J198,0)</f>
        <v>0</v>
      </c>
      <c r="BH198" s="229">
        <f>IF(N198="sníž. přenesená",J198,0)</f>
        <v>0</v>
      </c>
      <c r="BI198" s="229">
        <f>IF(N198="nulová",J198,0)</f>
        <v>0</v>
      </c>
      <c r="BJ198" s="16" t="s">
        <v>81</v>
      </c>
      <c r="BK198" s="229">
        <f>ROUND(I198*H198,2)</f>
        <v>0</v>
      </c>
      <c r="BL198" s="16" t="s">
        <v>207</v>
      </c>
      <c r="BM198" s="228" t="s">
        <v>288</v>
      </c>
    </row>
    <row r="199" s="2" customFormat="1">
      <c r="A199" s="37"/>
      <c r="B199" s="38"/>
      <c r="C199" s="39"/>
      <c r="D199" s="230" t="s">
        <v>123</v>
      </c>
      <c r="E199" s="39"/>
      <c r="F199" s="231" t="s">
        <v>287</v>
      </c>
      <c r="G199" s="39"/>
      <c r="H199" s="39"/>
      <c r="I199" s="232"/>
      <c r="J199" s="39"/>
      <c r="K199" s="39"/>
      <c r="L199" s="43"/>
      <c r="M199" s="233"/>
      <c r="N199" s="234"/>
      <c r="O199" s="90"/>
      <c r="P199" s="90"/>
      <c r="Q199" s="90"/>
      <c r="R199" s="90"/>
      <c r="S199" s="90"/>
      <c r="T199" s="91"/>
      <c r="U199" s="37"/>
      <c r="V199" s="37"/>
      <c r="W199" s="37"/>
      <c r="X199" s="37"/>
      <c r="Y199" s="37"/>
      <c r="Z199" s="37"/>
      <c r="AA199" s="37"/>
      <c r="AB199" s="37"/>
      <c r="AC199" s="37"/>
      <c r="AD199" s="37"/>
      <c r="AE199" s="37"/>
      <c r="AT199" s="16" t="s">
        <v>123</v>
      </c>
      <c r="AU199" s="16" t="s">
        <v>81</v>
      </c>
    </row>
    <row r="200" s="2" customFormat="1" ht="16.5" customHeight="1">
      <c r="A200" s="37"/>
      <c r="B200" s="38"/>
      <c r="C200" s="257" t="s">
        <v>289</v>
      </c>
      <c r="D200" s="257" t="s">
        <v>281</v>
      </c>
      <c r="E200" s="258" t="s">
        <v>290</v>
      </c>
      <c r="F200" s="259" t="s">
        <v>291</v>
      </c>
      <c r="G200" s="260" t="s">
        <v>176</v>
      </c>
      <c r="H200" s="261">
        <v>288</v>
      </c>
      <c r="I200" s="262"/>
      <c r="J200" s="263">
        <f>ROUND(I200*H200,2)</f>
        <v>0</v>
      </c>
      <c r="K200" s="259" t="s">
        <v>1</v>
      </c>
      <c r="L200" s="264"/>
      <c r="M200" s="265" t="s">
        <v>1</v>
      </c>
      <c r="N200" s="266" t="s">
        <v>38</v>
      </c>
      <c r="O200" s="90"/>
      <c r="P200" s="226">
        <f>O200*H200</f>
        <v>0</v>
      </c>
      <c r="Q200" s="226">
        <v>0.00014999999999999999</v>
      </c>
      <c r="R200" s="226">
        <f>Q200*H200</f>
        <v>0.043199999999999995</v>
      </c>
      <c r="S200" s="226">
        <v>0</v>
      </c>
      <c r="T200" s="227">
        <f>S200*H200</f>
        <v>0</v>
      </c>
      <c r="U200" s="37"/>
      <c r="V200" s="37"/>
      <c r="W200" s="37"/>
      <c r="X200" s="37"/>
      <c r="Y200" s="37"/>
      <c r="Z200" s="37"/>
      <c r="AA200" s="37"/>
      <c r="AB200" s="37"/>
      <c r="AC200" s="37"/>
      <c r="AD200" s="37"/>
      <c r="AE200" s="37"/>
      <c r="AR200" s="228" t="s">
        <v>162</v>
      </c>
      <c r="AT200" s="228" t="s">
        <v>281</v>
      </c>
      <c r="AU200" s="228" t="s">
        <v>81</v>
      </c>
      <c r="AY200" s="16" t="s">
        <v>113</v>
      </c>
      <c r="BE200" s="229">
        <f>IF(N200="základní",J200,0)</f>
        <v>0</v>
      </c>
      <c r="BF200" s="229">
        <f>IF(N200="snížená",J200,0)</f>
        <v>0</v>
      </c>
      <c r="BG200" s="229">
        <f>IF(N200="zákl. přenesená",J200,0)</f>
        <v>0</v>
      </c>
      <c r="BH200" s="229">
        <f>IF(N200="sníž. přenesená",J200,0)</f>
        <v>0</v>
      </c>
      <c r="BI200" s="229">
        <f>IF(N200="nulová",J200,0)</f>
        <v>0</v>
      </c>
      <c r="BJ200" s="16" t="s">
        <v>81</v>
      </c>
      <c r="BK200" s="229">
        <f>ROUND(I200*H200,2)</f>
        <v>0</v>
      </c>
      <c r="BL200" s="16" t="s">
        <v>121</v>
      </c>
      <c r="BM200" s="228" t="s">
        <v>292</v>
      </c>
    </row>
    <row r="201" s="2" customFormat="1">
      <c r="A201" s="37"/>
      <c r="B201" s="38"/>
      <c r="C201" s="39"/>
      <c r="D201" s="230" t="s">
        <v>123</v>
      </c>
      <c r="E201" s="39"/>
      <c r="F201" s="231" t="s">
        <v>293</v>
      </c>
      <c r="G201" s="39"/>
      <c r="H201" s="39"/>
      <c r="I201" s="232"/>
      <c r="J201" s="39"/>
      <c r="K201" s="39"/>
      <c r="L201" s="43"/>
      <c r="M201" s="233"/>
      <c r="N201" s="234"/>
      <c r="O201" s="90"/>
      <c r="P201" s="90"/>
      <c r="Q201" s="90"/>
      <c r="R201" s="90"/>
      <c r="S201" s="90"/>
      <c r="T201" s="91"/>
      <c r="U201" s="37"/>
      <c r="V201" s="37"/>
      <c r="W201" s="37"/>
      <c r="X201" s="37"/>
      <c r="Y201" s="37"/>
      <c r="Z201" s="37"/>
      <c r="AA201" s="37"/>
      <c r="AB201" s="37"/>
      <c r="AC201" s="37"/>
      <c r="AD201" s="37"/>
      <c r="AE201" s="37"/>
      <c r="AT201" s="16" t="s">
        <v>123</v>
      </c>
      <c r="AU201" s="16" t="s">
        <v>81</v>
      </c>
    </row>
    <row r="202" s="2" customFormat="1" ht="16.5" customHeight="1">
      <c r="A202" s="37"/>
      <c r="B202" s="38"/>
      <c r="C202" s="257" t="s">
        <v>294</v>
      </c>
      <c r="D202" s="257" t="s">
        <v>281</v>
      </c>
      <c r="E202" s="258" t="s">
        <v>295</v>
      </c>
      <c r="F202" s="259" t="s">
        <v>296</v>
      </c>
      <c r="G202" s="260" t="s">
        <v>176</v>
      </c>
      <c r="H202" s="261">
        <v>288</v>
      </c>
      <c r="I202" s="262"/>
      <c r="J202" s="263">
        <f>ROUND(I202*H202,2)</f>
        <v>0</v>
      </c>
      <c r="K202" s="259" t="s">
        <v>120</v>
      </c>
      <c r="L202" s="264"/>
      <c r="M202" s="265" t="s">
        <v>1</v>
      </c>
      <c r="N202" s="266" t="s">
        <v>38</v>
      </c>
      <c r="O202" s="90"/>
      <c r="P202" s="226">
        <f>O202*H202</f>
        <v>0</v>
      </c>
      <c r="Q202" s="226">
        <v>0.0028999999999999998</v>
      </c>
      <c r="R202" s="226">
        <f>Q202*H202</f>
        <v>0.83519999999999994</v>
      </c>
      <c r="S202" s="226">
        <v>0</v>
      </c>
      <c r="T202" s="227">
        <f>S202*H202</f>
        <v>0</v>
      </c>
      <c r="U202" s="37"/>
      <c r="V202" s="37"/>
      <c r="W202" s="37"/>
      <c r="X202" s="37"/>
      <c r="Y202" s="37"/>
      <c r="Z202" s="37"/>
      <c r="AA202" s="37"/>
      <c r="AB202" s="37"/>
      <c r="AC202" s="37"/>
      <c r="AD202" s="37"/>
      <c r="AE202" s="37"/>
      <c r="AR202" s="228" t="s">
        <v>162</v>
      </c>
      <c r="AT202" s="228" t="s">
        <v>281</v>
      </c>
      <c r="AU202" s="228" t="s">
        <v>81</v>
      </c>
      <c r="AY202" s="16" t="s">
        <v>113</v>
      </c>
      <c r="BE202" s="229">
        <f>IF(N202="základní",J202,0)</f>
        <v>0</v>
      </c>
      <c r="BF202" s="229">
        <f>IF(N202="snížená",J202,0)</f>
        <v>0</v>
      </c>
      <c r="BG202" s="229">
        <f>IF(N202="zákl. přenesená",J202,0)</f>
        <v>0</v>
      </c>
      <c r="BH202" s="229">
        <f>IF(N202="sníž. přenesená",J202,0)</f>
        <v>0</v>
      </c>
      <c r="BI202" s="229">
        <f>IF(N202="nulová",J202,0)</f>
        <v>0</v>
      </c>
      <c r="BJ202" s="16" t="s">
        <v>81</v>
      </c>
      <c r="BK202" s="229">
        <f>ROUND(I202*H202,2)</f>
        <v>0</v>
      </c>
      <c r="BL202" s="16" t="s">
        <v>121</v>
      </c>
      <c r="BM202" s="228" t="s">
        <v>297</v>
      </c>
    </row>
    <row r="203" s="2" customFormat="1">
      <c r="A203" s="37"/>
      <c r="B203" s="38"/>
      <c r="C203" s="39"/>
      <c r="D203" s="230" t="s">
        <v>123</v>
      </c>
      <c r="E203" s="39"/>
      <c r="F203" s="231" t="s">
        <v>296</v>
      </c>
      <c r="G203" s="39"/>
      <c r="H203" s="39"/>
      <c r="I203" s="232"/>
      <c r="J203" s="39"/>
      <c r="K203" s="39"/>
      <c r="L203" s="43"/>
      <c r="M203" s="233"/>
      <c r="N203" s="234"/>
      <c r="O203" s="90"/>
      <c r="P203" s="90"/>
      <c r="Q203" s="90"/>
      <c r="R203" s="90"/>
      <c r="S203" s="90"/>
      <c r="T203" s="91"/>
      <c r="U203" s="37"/>
      <c r="V203" s="37"/>
      <c r="W203" s="37"/>
      <c r="X203" s="37"/>
      <c r="Y203" s="37"/>
      <c r="Z203" s="37"/>
      <c r="AA203" s="37"/>
      <c r="AB203" s="37"/>
      <c r="AC203" s="37"/>
      <c r="AD203" s="37"/>
      <c r="AE203" s="37"/>
      <c r="AT203" s="16" t="s">
        <v>123</v>
      </c>
      <c r="AU203" s="16" t="s">
        <v>81</v>
      </c>
    </row>
    <row r="204" s="2" customFormat="1" ht="21.75" customHeight="1">
      <c r="A204" s="37"/>
      <c r="B204" s="38"/>
      <c r="C204" s="257" t="s">
        <v>298</v>
      </c>
      <c r="D204" s="257" t="s">
        <v>281</v>
      </c>
      <c r="E204" s="258" t="s">
        <v>299</v>
      </c>
      <c r="F204" s="259" t="s">
        <v>300</v>
      </c>
      <c r="G204" s="260" t="s">
        <v>274</v>
      </c>
      <c r="H204" s="261">
        <v>2860.7040000000002</v>
      </c>
      <c r="I204" s="262"/>
      <c r="J204" s="263">
        <f>ROUND(I204*H204,2)</f>
        <v>0</v>
      </c>
      <c r="K204" s="259" t="s">
        <v>120</v>
      </c>
      <c r="L204" s="264"/>
      <c r="M204" s="265" t="s">
        <v>1</v>
      </c>
      <c r="N204" s="266" t="s">
        <v>38</v>
      </c>
      <c r="O204" s="90"/>
      <c r="P204" s="226">
        <f>O204*H204</f>
        <v>0</v>
      </c>
      <c r="Q204" s="226">
        <v>1</v>
      </c>
      <c r="R204" s="226">
        <f>Q204*H204</f>
        <v>2860.7040000000002</v>
      </c>
      <c r="S204" s="226">
        <v>0</v>
      </c>
      <c r="T204" s="227">
        <f>S204*H204</f>
        <v>0</v>
      </c>
      <c r="U204" s="37"/>
      <c r="V204" s="37"/>
      <c r="W204" s="37"/>
      <c r="X204" s="37"/>
      <c r="Y204" s="37"/>
      <c r="Z204" s="37"/>
      <c r="AA204" s="37"/>
      <c r="AB204" s="37"/>
      <c r="AC204" s="37"/>
      <c r="AD204" s="37"/>
      <c r="AE204" s="37"/>
      <c r="AR204" s="228" t="s">
        <v>162</v>
      </c>
      <c r="AT204" s="228" t="s">
        <v>281</v>
      </c>
      <c r="AU204" s="228" t="s">
        <v>81</v>
      </c>
      <c r="AY204" s="16" t="s">
        <v>113</v>
      </c>
      <c r="BE204" s="229">
        <f>IF(N204="základní",J204,0)</f>
        <v>0</v>
      </c>
      <c r="BF204" s="229">
        <f>IF(N204="snížená",J204,0)</f>
        <v>0</v>
      </c>
      <c r="BG204" s="229">
        <f>IF(N204="zákl. přenesená",J204,0)</f>
        <v>0</v>
      </c>
      <c r="BH204" s="229">
        <f>IF(N204="sníž. přenesená",J204,0)</f>
        <v>0</v>
      </c>
      <c r="BI204" s="229">
        <f>IF(N204="nulová",J204,0)</f>
        <v>0</v>
      </c>
      <c r="BJ204" s="16" t="s">
        <v>81</v>
      </c>
      <c r="BK204" s="229">
        <f>ROUND(I204*H204,2)</f>
        <v>0</v>
      </c>
      <c r="BL204" s="16" t="s">
        <v>121</v>
      </c>
      <c r="BM204" s="228" t="s">
        <v>301</v>
      </c>
    </row>
    <row r="205" s="2" customFormat="1">
      <c r="A205" s="37"/>
      <c r="B205" s="38"/>
      <c r="C205" s="39"/>
      <c r="D205" s="230" t="s">
        <v>123</v>
      </c>
      <c r="E205" s="39"/>
      <c r="F205" s="231" t="s">
        <v>300</v>
      </c>
      <c r="G205" s="39"/>
      <c r="H205" s="39"/>
      <c r="I205" s="232"/>
      <c r="J205" s="39"/>
      <c r="K205" s="39"/>
      <c r="L205" s="43"/>
      <c r="M205" s="233"/>
      <c r="N205" s="234"/>
      <c r="O205" s="90"/>
      <c r="P205" s="90"/>
      <c r="Q205" s="90"/>
      <c r="R205" s="90"/>
      <c r="S205" s="90"/>
      <c r="T205" s="91"/>
      <c r="U205" s="37"/>
      <c r="V205" s="37"/>
      <c r="W205" s="37"/>
      <c r="X205" s="37"/>
      <c r="Y205" s="37"/>
      <c r="Z205" s="37"/>
      <c r="AA205" s="37"/>
      <c r="AB205" s="37"/>
      <c r="AC205" s="37"/>
      <c r="AD205" s="37"/>
      <c r="AE205" s="37"/>
      <c r="AT205" s="16" t="s">
        <v>123</v>
      </c>
      <c r="AU205" s="16" t="s">
        <v>81</v>
      </c>
    </row>
    <row r="206" s="13" customFormat="1">
      <c r="A206" s="13"/>
      <c r="B206" s="235"/>
      <c r="C206" s="236"/>
      <c r="D206" s="230" t="s">
        <v>125</v>
      </c>
      <c r="E206" s="237" t="s">
        <v>1</v>
      </c>
      <c r="F206" s="238" t="s">
        <v>302</v>
      </c>
      <c r="G206" s="236"/>
      <c r="H206" s="239">
        <v>2860.7040000000002</v>
      </c>
      <c r="I206" s="240"/>
      <c r="J206" s="236"/>
      <c r="K206" s="236"/>
      <c r="L206" s="241"/>
      <c r="M206" s="242"/>
      <c r="N206" s="243"/>
      <c r="O206" s="243"/>
      <c r="P206" s="243"/>
      <c r="Q206" s="243"/>
      <c r="R206" s="243"/>
      <c r="S206" s="243"/>
      <c r="T206" s="244"/>
      <c r="U206" s="13"/>
      <c r="V206" s="13"/>
      <c r="W206" s="13"/>
      <c r="X206" s="13"/>
      <c r="Y206" s="13"/>
      <c r="Z206" s="13"/>
      <c r="AA206" s="13"/>
      <c r="AB206" s="13"/>
      <c r="AC206" s="13"/>
      <c r="AD206" s="13"/>
      <c r="AE206" s="13"/>
      <c r="AT206" s="245" t="s">
        <v>125</v>
      </c>
      <c r="AU206" s="245" t="s">
        <v>81</v>
      </c>
      <c r="AV206" s="13" t="s">
        <v>83</v>
      </c>
      <c r="AW206" s="13" t="s">
        <v>30</v>
      </c>
      <c r="AX206" s="13" t="s">
        <v>81</v>
      </c>
      <c r="AY206" s="245" t="s">
        <v>113</v>
      </c>
    </row>
    <row r="207" s="2" customFormat="1" ht="24.15" customHeight="1">
      <c r="A207" s="37"/>
      <c r="B207" s="38"/>
      <c r="C207" s="257" t="s">
        <v>303</v>
      </c>
      <c r="D207" s="257" t="s">
        <v>281</v>
      </c>
      <c r="E207" s="258" t="s">
        <v>304</v>
      </c>
      <c r="F207" s="259" t="s">
        <v>305</v>
      </c>
      <c r="G207" s="260" t="s">
        <v>274</v>
      </c>
      <c r="H207" s="261">
        <v>2.8599999999999999</v>
      </c>
      <c r="I207" s="262"/>
      <c r="J207" s="263">
        <f>ROUND(I207*H207,2)</f>
        <v>0</v>
      </c>
      <c r="K207" s="259" t="s">
        <v>120</v>
      </c>
      <c r="L207" s="264"/>
      <c r="M207" s="265" t="s">
        <v>1</v>
      </c>
      <c r="N207" s="266" t="s">
        <v>38</v>
      </c>
      <c r="O207" s="90"/>
      <c r="P207" s="226">
        <f>O207*H207</f>
        <v>0</v>
      </c>
      <c r="Q207" s="226">
        <v>1</v>
      </c>
      <c r="R207" s="226">
        <f>Q207*H207</f>
        <v>2.8599999999999999</v>
      </c>
      <c r="S207" s="226">
        <v>0</v>
      </c>
      <c r="T207" s="227">
        <f>S207*H207</f>
        <v>0</v>
      </c>
      <c r="U207" s="37"/>
      <c r="V207" s="37"/>
      <c r="W207" s="37"/>
      <c r="X207" s="37"/>
      <c r="Y207" s="37"/>
      <c r="Z207" s="37"/>
      <c r="AA207" s="37"/>
      <c r="AB207" s="37"/>
      <c r="AC207" s="37"/>
      <c r="AD207" s="37"/>
      <c r="AE207" s="37"/>
      <c r="AR207" s="228" t="s">
        <v>162</v>
      </c>
      <c r="AT207" s="228" t="s">
        <v>281</v>
      </c>
      <c r="AU207" s="228" t="s">
        <v>81</v>
      </c>
      <c r="AY207" s="16" t="s">
        <v>113</v>
      </c>
      <c r="BE207" s="229">
        <f>IF(N207="základní",J207,0)</f>
        <v>0</v>
      </c>
      <c r="BF207" s="229">
        <f>IF(N207="snížená",J207,0)</f>
        <v>0</v>
      </c>
      <c r="BG207" s="229">
        <f>IF(N207="zákl. přenesená",J207,0)</f>
        <v>0</v>
      </c>
      <c r="BH207" s="229">
        <f>IF(N207="sníž. přenesená",J207,0)</f>
        <v>0</v>
      </c>
      <c r="BI207" s="229">
        <f>IF(N207="nulová",J207,0)</f>
        <v>0</v>
      </c>
      <c r="BJ207" s="16" t="s">
        <v>81</v>
      </c>
      <c r="BK207" s="229">
        <f>ROUND(I207*H207,2)</f>
        <v>0</v>
      </c>
      <c r="BL207" s="16" t="s">
        <v>121</v>
      </c>
      <c r="BM207" s="228" t="s">
        <v>306</v>
      </c>
    </row>
    <row r="208" s="2" customFormat="1">
      <c r="A208" s="37"/>
      <c r="B208" s="38"/>
      <c r="C208" s="39"/>
      <c r="D208" s="230" t="s">
        <v>123</v>
      </c>
      <c r="E208" s="39"/>
      <c r="F208" s="231" t="s">
        <v>305</v>
      </c>
      <c r="G208" s="39"/>
      <c r="H208" s="39"/>
      <c r="I208" s="232"/>
      <c r="J208" s="39"/>
      <c r="K208" s="39"/>
      <c r="L208" s="43"/>
      <c r="M208" s="233"/>
      <c r="N208" s="234"/>
      <c r="O208" s="90"/>
      <c r="P208" s="90"/>
      <c r="Q208" s="90"/>
      <c r="R208" s="90"/>
      <c r="S208" s="90"/>
      <c r="T208" s="91"/>
      <c r="U208" s="37"/>
      <c r="V208" s="37"/>
      <c r="W208" s="37"/>
      <c r="X208" s="37"/>
      <c r="Y208" s="37"/>
      <c r="Z208" s="37"/>
      <c r="AA208" s="37"/>
      <c r="AB208" s="37"/>
      <c r="AC208" s="37"/>
      <c r="AD208" s="37"/>
      <c r="AE208" s="37"/>
      <c r="AT208" s="16" t="s">
        <v>123</v>
      </c>
      <c r="AU208" s="16" t="s">
        <v>81</v>
      </c>
    </row>
    <row r="209" s="13" customFormat="1">
      <c r="A209" s="13"/>
      <c r="B209" s="235"/>
      <c r="C209" s="236"/>
      <c r="D209" s="230" t="s">
        <v>125</v>
      </c>
      <c r="E209" s="237" t="s">
        <v>1</v>
      </c>
      <c r="F209" s="238" t="s">
        <v>307</v>
      </c>
      <c r="G209" s="236"/>
      <c r="H209" s="239">
        <v>2.8599999999999999</v>
      </c>
      <c r="I209" s="240"/>
      <c r="J209" s="236"/>
      <c r="K209" s="236"/>
      <c r="L209" s="241"/>
      <c r="M209" s="242"/>
      <c r="N209" s="243"/>
      <c r="O209" s="243"/>
      <c r="P209" s="243"/>
      <c r="Q209" s="243"/>
      <c r="R209" s="243"/>
      <c r="S209" s="243"/>
      <c r="T209" s="244"/>
      <c r="U209" s="13"/>
      <c r="V209" s="13"/>
      <c r="W209" s="13"/>
      <c r="X209" s="13"/>
      <c r="Y209" s="13"/>
      <c r="Z209" s="13"/>
      <c r="AA209" s="13"/>
      <c r="AB209" s="13"/>
      <c r="AC209" s="13"/>
      <c r="AD209" s="13"/>
      <c r="AE209" s="13"/>
      <c r="AT209" s="245" t="s">
        <v>125</v>
      </c>
      <c r="AU209" s="245" t="s">
        <v>81</v>
      </c>
      <c r="AV209" s="13" t="s">
        <v>83</v>
      </c>
      <c r="AW209" s="13" t="s">
        <v>30</v>
      </c>
      <c r="AX209" s="13" t="s">
        <v>81</v>
      </c>
      <c r="AY209" s="245" t="s">
        <v>113</v>
      </c>
    </row>
    <row r="210" s="2" customFormat="1" ht="21.75" customHeight="1">
      <c r="A210" s="37"/>
      <c r="B210" s="38"/>
      <c r="C210" s="257" t="s">
        <v>308</v>
      </c>
      <c r="D210" s="257" t="s">
        <v>281</v>
      </c>
      <c r="E210" s="258" t="s">
        <v>309</v>
      </c>
      <c r="F210" s="259" t="s">
        <v>310</v>
      </c>
      <c r="G210" s="260" t="s">
        <v>274</v>
      </c>
      <c r="H210" s="261">
        <v>4.0039999999999996</v>
      </c>
      <c r="I210" s="262"/>
      <c r="J210" s="263">
        <f>ROUND(I210*H210,2)</f>
        <v>0</v>
      </c>
      <c r="K210" s="259" t="s">
        <v>120</v>
      </c>
      <c r="L210" s="264"/>
      <c r="M210" s="265" t="s">
        <v>1</v>
      </c>
      <c r="N210" s="266" t="s">
        <v>38</v>
      </c>
      <c r="O210" s="90"/>
      <c r="P210" s="226">
        <f>O210*H210</f>
        <v>0</v>
      </c>
      <c r="Q210" s="226">
        <v>1</v>
      </c>
      <c r="R210" s="226">
        <f>Q210*H210</f>
        <v>4.0039999999999996</v>
      </c>
      <c r="S210" s="226">
        <v>0</v>
      </c>
      <c r="T210" s="227">
        <f>S210*H210</f>
        <v>0</v>
      </c>
      <c r="U210" s="37"/>
      <c r="V210" s="37"/>
      <c r="W210" s="37"/>
      <c r="X210" s="37"/>
      <c r="Y210" s="37"/>
      <c r="Z210" s="37"/>
      <c r="AA210" s="37"/>
      <c r="AB210" s="37"/>
      <c r="AC210" s="37"/>
      <c r="AD210" s="37"/>
      <c r="AE210" s="37"/>
      <c r="AR210" s="228" t="s">
        <v>162</v>
      </c>
      <c r="AT210" s="228" t="s">
        <v>281</v>
      </c>
      <c r="AU210" s="228" t="s">
        <v>81</v>
      </c>
      <c r="AY210" s="16" t="s">
        <v>113</v>
      </c>
      <c r="BE210" s="229">
        <f>IF(N210="základní",J210,0)</f>
        <v>0</v>
      </c>
      <c r="BF210" s="229">
        <f>IF(N210="snížená",J210,0)</f>
        <v>0</v>
      </c>
      <c r="BG210" s="229">
        <f>IF(N210="zákl. přenesená",J210,0)</f>
        <v>0</v>
      </c>
      <c r="BH210" s="229">
        <f>IF(N210="sníž. přenesená",J210,0)</f>
        <v>0</v>
      </c>
      <c r="BI210" s="229">
        <f>IF(N210="nulová",J210,0)</f>
        <v>0</v>
      </c>
      <c r="BJ210" s="16" t="s">
        <v>81</v>
      </c>
      <c r="BK210" s="229">
        <f>ROUND(I210*H210,2)</f>
        <v>0</v>
      </c>
      <c r="BL210" s="16" t="s">
        <v>121</v>
      </c>
      <c r="BM210" s="228" t="s">
        <v>311</v>
      </c>
    </row>
    <row r="211" s="2" customFormat="1">
      <c r="A211" s="37"/>
      <c r="B211" s="38"/>
      <c r="C211" s="39"/>
      <c r="D211" s="230" t="s">
        <v>123</v>
      </c>
      <c r="E211" s="39"/>
      <c r="F211" s="231" t="s">
        <v>310</v>
      </c>
      <c r="G211" s="39"/>
      <c r="H211" s="39"/>
      <c r="I211" s="232"/>
      <c r="J211" s="39"/>
      <c r="K211" s="39"/>
      <c r="L211" s="43"/>
      <c r="M211" s="233"/>
      <c r="N211" s="234"/>
      <c r="O211" s="90"/>
      <c r="P211" s="90"/>
      <c r="Q211" s="90"/>
      <c r="R211" s="90"/>
      <c r="S211" s="90"/>
      <c r="T211" s="91"/>
      <c r="U211" s="37"/>
      <c r="V211" s="37"/>
      <c r="W211" s="37"/>
      <c r="X211" s="37"/>
      <c r="Y211" s="37"/>
      <c r="Z211" s="37"/>
      <c r="AA211" s="37"/>
      <c r="AB211" s="37"/>
      <c r="AC211" s="37"/>
      <c r="AD211" s="37"/>
      <c r="AE211" s="37"/>
      <c r="AT211" s="16" t="s">
        <v>123</v>
      </c>
      <c r="AU211" s="16" t="s">
        <v>81</v>
      </c>
    </row>
    <row r="212" s="13" customFormat="1">
      <c r="A212" s="13"/>
      <c r="B212" s="235"/>
      <c r="C212" s="236"/>
      <c r="D212" s="230" t="s">
        <v>125</v>
      </c>
      <c r="E212" s="237" t="s">
        <v>1</v>
      </c>
      <c r="F212" s="238" t="s">
        <v>312</v>
      </c>
      <c r="G212" s="236"/>
      <c r="H212" s="239">
        <v>4.0039999999999996</v>
      </c>
      <c r="I212" s="240"/>
      <c r="J212" s="236"/>
      <c r="K212" s="236"/>
      <c r="L212" s="241"/>
      <c r="M212" s="242"/>
      <c r="N212" s="243"/>
      <c r="O212" s="243"/>
      <c r="P212" s="243"/>
      <c r="Q212" s="243"/>
      <c r="R212" s="243"/>
      <c r="S212" s="243"/>
      <c r="T212" s="244"/>
      <c r="U212" s="13"/>
      <c r="V212" s="13"/>
      <c r="W212" s="13"/>
      <c r="X212" s="13"/>
      <c r="Y212" s="13"/>
      <c r="Z212" s="13"/>
      <c r="AA212" s="13"/>
      <c r="AB212" s="13"/>
      <c r="AC212" s="13"/>
      <c r="AD212" s="13"/>
      <c r="AE212" s="13"/>
      <c r="AT212" s="245" t="s">
        <v>125</v>
      </c>
      <c r="AU212" s="245" t="s">
        <v>81</v>
      </c>
      <c r="AV212" s="13" t="s">
        <v>83</v>
      </c>
      <c r="AW212" s="13" t="s">
        <v>30</v>
      </c>
      <c r="AX212" s="13" t="s">
        <v>81</v>
      </c>
      <c r="AY212" s="245" t="s">
        <v>113</v>
      </c>
    </row>
    <row r="213" s="2" customFormat="1" ht="16.5" customHeight="1">
      <c r="A213" s="37"/>
      <c r="B213" s="38"/>
      <c r="C213" s="257" t="s">
        <v>313</v>
      </c>
      <c r="D213" s="257" t="s">
        <v>281</v>
      </c>
      <c r="E213" s="258" t="s">
        <v>314</v>
      </c>
      <c r="F213" s="259" t="s">
        <v>315</v>
      </c>
      <c r="G213" s="260" t="s">
        <v>316</v>
      </c>
      <c r="H213" s="261">
        <v>5</v>
      </c>
      <c r="I213" s="262"/>
      <c r="J213" s="263">
        <f>ROUND(I213*H213,2)</f>
        <v>0</v>
      </c>
      <c r="K213" s="259" t="s">
        <v>120</v>
      </c>
      <c r="L213" s="264"/>
      <c r="M213" s="265" t="s">
        <v>1</v>
      </c>
      <c r="N213" s="266" t="s">
        <v>38</v>
      </c>
      <c r="O213" s="90"/>
      <c r="P213" s="226">
        <f>O213*H213</f>
        <v>0</v>
      </c>
      <c r="Q213" s="226">
        <v>0</v>
      </c>
      <c r="R213" s="226">
        <f>Q213*H213</f>
        <v>0</v>
      </c>
      <c r="S213" s="226">
        <v>0</v>
      </c>
      <c r="T213" s="227">
        <f>S213*H213</f>
        <v>0</v>
      </c>
      <c r="U213" s="37"/>
      <c r="V213" s="37"/>
      <c r="W213" s="37"/>
      <c r="X213" s="37"/>
      <c r="Y213" s="37"/>
      <c r="Z213" s="37"/>
      <c r="AA213" s="37"/>
      <c r="AB213" s="37"/>
      <c r="AC213" s="37"/>
      <c r="AD213" s="37"/>
      <c r="AE213" s="37"/>
      <c r="AR213" s="228" t="s">
        <v>162</v>
      </c>
      <c r="AT213" s="228" t="s">
        <v>281</v>
      </c>
      <c r="AU213" s="228" t="s">
        <v>81</v>
      </c>
      <c r="AY213" s="16" t="s">
        <v>113</v>
      </c>
      <c r="BE213" s="229">
        <f>IF(N213="základní",J213,0)</f>
        <v>0</v>
      </c>
      <c r="BF213" s="229">
        <f>IF(N213="snížená",J213,0)</f>
        <v>0</v>
      </c>
      <c r="BG213" s="229">
        <f>IF(N213="zákl. přenesená",J213,0)</f>
        <v>0</v>
      </c>
      <c r="BH213" s="229">
        <f>IF(N213="sníž. přenesená",J213,0)</f>
        <v>0</v>
      </c>
      <c r="BI213" s="229">
        <f>IF(N213="nulová",J213,0)</f>
        <v>0</v>
      </c>
      <c r="BJ213" s="16" t="s">
        <v>81</v>
      </c>
      <c r="BK213" s="229">
        <f>ROUND(I213*H213,2)</f>
        <v>0</v>
      </c>
      <c r="BL213" s="16" t="s">
        <v>121</v>
      </c>
      <c r="BM213" s="228" t="s">
        <v>317</v>
      </c>
    </row>
    <row r="214" s="2" customFormat="1">
      <c r="A214" s="37"/>
      <c r="B214" s="38"/>
      <c r="C214" s="39"/>
      <c r="D214" s="230" t="s">
        <v>123</v>
      </c>
      <c r="E214" s="39"/>
      <c r="F214" s="231" t="s">
        <v>315</v>
      </c>
      <c r="G214" s="39"/>
      <c r="H214" s="39"/>
      <c r="I214" s="232"/>
      <c r="J214" s="39"/>
      <c r="K214" s="39"/>
      <c r="L214" s="43"/>
      <c r="M214" s="233"/>
      <c r="N214" s="234"/>
      <c r="O214" s="90"/>
      <c r="P214" s="90"/>
      <c r="Q214" s="90"/>
      <c r="R214" s="90"/>
      <c r="S214" s="90"/>
      <c r="T214" s="91"/>
      <c r="U214" s="37"/>
      <c r="V214" s="37"/>
      <c r="W214" s="37"/>
      <c r="X214" s="37"/>
      <c r="Y214" s="37"/>
      <c r="Z214" s="37"/>
      <c r="AA214" s="37"/>
      <c r="AB214" s="37"/>
      <c r="AC214" s="37"/>
      <c r="AD214" s="37"/>
      <c r="AE214" s="37"/>
      <c r="AT214" s="16" t="s">
        <v>123</v>
      </c>
      <c r="AU214" s="16" t="s">
        <v>81</v>
      </c>
    </row>
    <row r="215" s="2" customFormat="1" ht="16.5" customHeight="1">
      <c r="A215" s="37"/>
      <c r="B215" s="38"/>
      <c r="C215" s="257" t="s">
        <v>318</v>
      </c>
      <c r="D215" s="257" t="s">
        <v>281</v>
      </c>
      <c r="E215" s="258" t="s">
        <v>319</v>
      </c>
      <c r="F215" s="259" t="s">
        <v>320</v>
      </c>
      <c r="G215" s="260" t="s">
        <v>137</v>
      </c>
      <c r="H215" s="261">
        <v>13</v>
      </c>
      <c r="I215" s="262"/>
      <c r="J215" s="263">
        <f>ROUND(I215*H215,2)</f>
        <v>0</v>
      </c>
      <c r="K215" s="259" t="s">
        <v>120</v>
      </c>
      <c r="L215" s="264"/>
      <c r="M215" s="265" t="s">
        <v>1</v>
      </c>
      <c r="N215" s="266" t="s">
        <v>38</v>
      </c>
      <c r="O215" s="90"/>
      <c r="P215" s="226">
        <f>O215*H215</f>
        <v>0</v>
      </c>
      <c r="Q215" s="226">
        <v>0</v>
      </c>
      <c r="R215" s="226">
        <f>Q215*H215</f>
        <v>0</v>
      </c>
      <c r="S215" s="226">
        <v>0</v>
      </c>
      <c r="T215" s="227">
        <f>S215*H215</f>
        <v>0</v>
      </c>
      <c r="U215" s="37"/>
      <c r="V215" s="37"/>
      <c r="W215" s="37"/>
      <c r="X215" s="37"/>
      <c r="Y215" s="37"/>
      <c r="Z215" s="37"/>
      <c r="AA215" s="37"/>
      <c r="AB215" s="37"/>
      <c r="AC215" s="37"/>
      <c r="AD215" s="37"/>
      <c r="AE215" s="37"/>
      <c r="AR215" s="228" t="s">
        <v>162</v>
      </c>
      <c r="AT215" s="228" t="s">
        <v>281</v>
      </c>
      <c r="AU215" s="228" t="s">
        <v>81</v>
      </c>
      <c r="AY215" s="16" t="s">
        <v>113</v>
      </c>
      <c r="BE215" s="229">
        <f>IF(N215="základní",J215,0)</f>
        <v>0</v>
      </c>
      <c r="BF215" s="229">
        <f>IF(N215="snížená",J215,0)</f>
        <v>0</v>
      </c>
      <c r="BG215" s="229">
        <f>IF(N215="zákl. přenesená",J215,0)</f>
        <v>0</v>
      </c>
      <c r="BH215" s="229">
        <f>IF(N215="sníž. přenesená",J215,0)</f>
        <v>0</v>
      </c>
      <c r="BI215" s="229">
        <f>IF(N215="nulová",J215,0)</f>
        <v>0</v>
      </c>
      <c r="BJ215" s="16" t="s">
        <v>81</v>
      </c>
      <c r="BK215" s="229">
        <f>ROUND(I215*H215,2)</f>
        <v>0</v>
      </c>
      <c r="BL215" s="16" t="s">
        <v>121</v>
      </c>
      <c r="BM215" s="228" t="s">
        <v>321</v>
      </c>
    </row>
    <row r="216" s="2" customFormat="1">
      <c r="A216" s="37"/>
      <c r="B216" s="38"/>
      <c r="C216" s="39"/>
      <c r="D216" s="230" t="s">
        <v>123</v>
      </c>
      <c r="E216" s="39"/>
      <c r="F216" s="231" t="s">
        <v>320</v>
      </c>
      <c r="G216" s="39"/>
      <c r="H216" s="39"/>
      <c r="I216" s="232"/>
      <c r="J216" s="39"/>
      <c r="K216" s="39"/>
      <c r="L216" s="43"/>
      <c r="M216" s="233"/>
      <c r="N216" s="234"/>
      <c r="O216" s="90"/>
      <c r="P216" s="90"/>
      <c r="Q216" s="90"/>
      <c r="R216" s="90"/>
      <c r="S216" s="90"/>
      <c r="T216" s="91"/>
      <c r="U216" s="37"/>
      <c r="V216" s="37"/>
      <c r="W216" s="37"/>
      <c r="X216" s="37"/>
      <c r="Y216" s="37"/>
      <c r="Z216" s="37"/>
      <c r="AA216" s="37"/>
      <c r="AB216" s="37"/>
      <c r="AC216" s="37"/>
      <c r="AD216" s="37"/>
      <c r="AE216" s="37"/>
      <c r="AT216" s="16" t="s">
        <v>123</v>
      </c>
      <c r="AU216" s="16" t="s">
        <v>81</v>
      </c>
    </row>
    <row r="217" s="2" customFormat="1" ht="16.5" customHeight="1">
      <c r="A217" s="37"/>
      <c r="B217" s="38"/>
      <c r="C217" s="257" t="s">
        <v>322</v>
      </c>
      <c r="D217" s="257" t="s">
        <v>281</v>
      </c>
      <c r="E217" s="258" t="s">
        <v>323</v>
      </c>
      <c r="F217" s="259" t="s">
        <v>324</v>
      </c>
      <c r="G217" s="260" t="s">
        <v>176</v>
      </c>
      <c r="H217" s="261">
        <v>2</v>
      </c>
      <c r="I217" s="262"/>
      <c r="J217" s="263">
        <f>ROUND(I217*H217,2)</f>
        <v>0</v>
      </c>
      <c r="K217" s="259" t="s">
        <v>120</v>
      </c>
      <c r="L217" s="264"/>
      <c r="M217" s="265" t="s">
        <v>1</v>
      </c>
      <c r="N217" s="266" t="s">
        <v>38</v>
      </c>
      <c r="O217" s="90"/>
      <c r="P217" s="226">
        <f>O217*H217</f>
        <v>0</v>
      </c>
      <c r="Q217" s="226">
        <v>0.37</v>
      </c>
      <c r="R217" s="226">
        <f>Q217*H217</f>
        <v>0.73999999999999999</v>
      </c>
      <c r="S217" s="226">
        <v>0</v>
      </c>
      <c r="T217" s="227">
        <f>S217*H217</f>
        <v>0</v>
      </c>
      <c r="U217" s="37"/>
      <c r="V217" s="37"/>
      <c r="W217" s="37"/>
      <c r="X217" s="37"/>
      <c r="Y217" s="37"/>
      <c r="Z217" s="37"/>
      <c r="AA217" s="37"/>
      <c r="AB217" s="37"/>
      <c r="AC217" s="37"/>
      <c r="AD217" s="37"/>
      <c r="AE217" s="37"/>
      <c r="AR217" s="228" t="s">
        <v>207</v>
      </c>
      <c r="AT217" s="228" t="s">
        <v>281</v>
      </c>
      <c r="AU217" s="228" t="s">
        <v>81</v>
      </c>
      <c r="AY217" s="16" t="s">
        <v>113</v>
      </c>
      <c r="BE217" s="229">
        <f>IF(N217="základní",J217,0)</f>
        <v>0</v>
      </c>
      <c r="BF217" s="229">
        <f>IF(N217="snížená",J217,0)</f>
        <v>0</v>
      </c>
      <c r="BG217" s="229">
        <f>IF(N217="zákl. přenesená",J217,0)</f>
        <v>0</v>
      </c>
      <c r="BH217" s="229">
        <f>IF(N217="sníž. přenesená",J217,0)</f>
        <v>0</v>
      </c>
      <c r="BI217" s="229">
        <f>IF(N217="nulová",J217,0)</f>
        <v>0</v>
      </c>
      <c r="BJ217" s="16" t="s">
        <v>81</v>
      </c>
      <c r="BK217" s="229">
        <f>ROUND(I217*H217,2)</f>
        <v>0</v>
      </c>
      <c r="BL217" s="16" t="s">
        <v>207</v>
      </c>
      <c r="BM217" s="228" t="s">
        <v>325</v>
      </c>
    </row>
    <row r="218" s="2" customFormat="1">
      <c r="A218" s="37"/>
      <c r="B218" s="38"/>
      <c r="C218" s="39"/>
      <c r="D218" s="230" t="s">
        <v>123</v>
      </c>
      <c r="E218" s="39"/>
      <c r="F218" s="231" t="s">
        <v>324</v>
      </c>
      <c r="G218" s="39"/>
      <c r="H218" s="39"/>
      <c r="I218" s="232"/>
      <c r="J218" s="39"/>
      <c r="K218" s="39"/>
      <c r="L218" s="43"/>
      <c r="M218" s="233"/>
      <c r="N218" s="234"/>
      <c r="O218" s="90"/>
      <c r="P218" s="90"/>
      <c r="Q218" s="90"/>
      <c r="R218" s="90"/>
      <c r="S218" s="90"/>
      <c r="T218" s="91"/>
      <c r="U218" s="37"/>
      <c r="V218" s="37"/>
      <c r="W218" s="37"/>
      <c r="X218" s="37"/>
      <c r="Y218" s="37"/>
      <c r="Z218" s="37"/>
      <c r="AA218" s="37"/>
      <c r="AB218" s="37"/>
      <c r="AC218" s="37"/>
      <c r="AD218" s="37"/>
      <c r="AE218" s="37"/>
      <c r="AT218" s="16" t="s">
        <v>123</v>
      </c>
      <c r="AU218" s="16" t="s">
        <v>81</v>
      </c>
    </row>
    <row r="219" s="2" customFormat="1" ht="16.5" customHeight="1">
      <c r="A219" s="37"/>
      <c r="B219" s="38"/>
      <c r="C219" s="257" t="s">
        <v>326</v>
      </c>
      <c r="D219" s="257" t="s">
        <v>281</v>
      </c>
      <c r="E219" s="258" t="s">
        <v>327</v>
      </c>
      <c r="F219" s="259" t="s">
        <v>328</v>
      </c>
      <c r="G219" s="260" t="s">
        <v>176</v>
      </c>
      <c r="H219" s="261">
        <v>8</v>
      </c>
      <c r="I219" s="262"/>
      <c r="J219" s="263">
        <f>ROUND(I219*H219,2)</f>
        <v>0</v>
      </c>
      <c r="K219" s="259" t="s">
        <v>120</v>
      </c>
      <c r="L219" s="264"/>
      <c r="M219" s="265" t="s">
        <v>1</v>
      </c>
      <c r="N219" s="266" t="s">
        <v>38</v>
      </c>
      <c r="O219" s="90"/>
      <c r="P219" s="226">
        <f>O219*H219</f>
        <v>0</v>
      </c>
      <c r="Q219" s="226">
        <v>0.21456</v>
      </c>
      <c r="R219" s="226">
        <f>Q219*H219</f>
        <v>1.71648</v>
      </c>
      <c r="S219" s="226">
        <v>0</v>
      </c>
      <c r="T219" s="227">
        <f>S219*H219</f>
        <v>0</v>
      </c>
      <c r="U219" s="37"/>
      <c r="V219" s="37"/>
      <c r="W219" s="37"/>
      <c r="X219" s="37"/>
      <c r="Y219" s="37"/>
      <c r="Z219" s="37"/>
      <c r="AA219" s="37"/>
      <c r="AB219" s="37"/>
      <c r="AC219" s="37"/>
      <c r="AD219" s="37"/>
      <c r="AE219" s="37"/>
      <c r="AR219" s="228" t="s">
        <v>207</v>
      </c>
      <c r="AT219" s="228" t="s">
        <v>281</v>
      </c>
      <c r="AU219" s="228" t="s">
        <v>81</v>
      </c>
      <c r="AY219" s="16" t="s">
        <v>113</v>
      </c>
      <c r="BE219" s="229">
        <f>IF(N219="základní",J219,0)</f>
        <v>0</v>
      </c>
      <c r="BF219" s="229">
        <f>IF(N219="snížená",J219,0)</f>
        <v>0</v>
      </c>
      <c r="BG219" s="229">
        <f>IF(N219="zákl. přenesená",J219,0)</f>
        <v>0</v>
      </c>
      <c r="BH219" s="229">
        <f>IF(N219="sníž. přenesená",J219,0)</f>
        <v>0</v>
      </c>
      <c r="BI219" s="229">
        <f>IF(N219="nulová",J219,0)</f>
        <v>0</v>
      </c>
      <c r="BJ219" s="16" t="s">
        <v>81</v>
      </c>
      <c r="BK219" s="229">
        <f>ROUND(I219*H219,2)</f>
        <v>0</v>
      </c>
      <c r="BL219" s="16" t="s">
        <v>207</v>
      </c>
      <c r="BM219" s="228" t="s">
        <v>329</v>
      </c>
    </row>
    <row r="220" s="2" customFormat="1">
      <c r="A220" s="37"/>
      <c r="B220" s="38"/>
      <c r="C220" s="39"/>
      <c r="D220" s="230" t="s">
        <v>123</v>
      </c>
      <c r="E220" s="39"/>
      <c r="F220" s="231" t="s">
        <v>328</v>
      </c>
      <c r="G220" s="39"/>
      <c r="H220" s="39"/>
      <c r="I220" s="232"/>
      <c r="J220" s="39"/>
      <c r="K220" s="39"/>
      <c r="L220" s="43"/>
      <c r="M220" s="233"/>
      <c r="N220" s="234"/>
      <c r="O220" s="90"/>
      <c r="P220" s="90"/>
      <c r="Q220" s="90"/>
      <c r="R220" s="90"/>
      <c r="S220" s="90"/>
      <c r="T220" s="91"/>
      <c r="U220" s="37"/>
      <c r="V220" s="37"/>
      <c r="W220" s="37"/>
      <c r="X220" s="37"/>
      <c r="Y220" s="37"/>
      <c r="Z220" s="37"/>
      <c r="AA220" s="37"/>
      <c r="AB220" s="37"/>
      <c r="AC220" s="37"/>
      <c r="AD220" s="37"/>
      <c r="AE220" s="37"/>
      <c r="AT220" s="16" t="s">
        <v>123</v>
      </c>
      <c r="AU220" s="16" t="s">
        <v>81</v>
      </c>
    </row>
    <row r="221" s="2" customFormat="1" ht="24.15" customHeight="1">
      <c r="A221" s="37"/>
      <c r="B221" s="38"/>
      <c r="C221" s="217" t="s">
        <v>330</v>
      </c>
      <c r="D221" s="217" t="s">
        <v>116</v>
      </c>
      <c r="E221" s="218" t="s">
        <v>331</v>
      </c>
      <c r="F221" s="219" t="s">
        <v>332</v>
      </c>
      <c r="G221" s="220" t="s">
        <v>176</v>
      </c>
      <c r="H221" s="221">
        <v>116</v>
      </c>
      <c r="I221" s="222"/>
      <c r="J221" s="223">
        <f>ROUND(I221*H221,2)</f>
        <v>0</v>
      </c>
      <c r="K221" s="219" t="s">
        <v>120</v>
      </c>
      <c r="L221" s="43"/>
      <c r="M221" s="224" t="s">
        <v>1</v>
      </c>
      <c r="N221" s="225" t="s">
        <v>38</v>
      </c>
      <c r="O221" s="90"/>
      <c r="P221" s="226">
        <f>O221*H221</f>
        <v>0</v>
      </c>
      <c r="Q221" s="226">
        <v>0</v>
      </c>
      <c r="R221" s="226">
        <f>Q221*H221</f>
        <v>0</v>
      </c>
      <c r="S221" s="226">
        <v>0</v>
      </c>
      <c r="T221" s="227">
        <f>S221*H221</f>
        <v>0</v>
      </c>
      <c r="U221" s="37"/>
      <c r="V221" s="37"/>
      <c r="W221" s="37"/>
      <c r="X221" s="37"/>
      <c r="Y221" s="37"/>
      <c r="Z221" s="37"/>
      <c r="AA221" s="37"/>
      <c r="AB221" s="37"/>
      <c r="AC221" s="37"/>
      <c r="AD221" s="37"/>
      <c r="AE221" s="37"/>
      <c r="AR221" s="228" t="s">
        <v>121</v>
      </c>
      <c r="AT221" s="228" t="s">
        <v>116</v>
      </c>
      <c r="AU221" s="228" t="s">
        <v>81</v>
      </c>
      <c r="AY221" s="16" t="s">
        <v>113</v>
      </c>
      <c r="BE221" s="229">
        <f>IF(N221="základní",J221,0)</f>
        <v>0</v>
      </c>
      <c r="BF221" s="229">
        <f>IF(N221="snížená",J221,0)</f>
        <v>0</v>
      </c>
      <c r="BG221" s="229">
        <f>IF(N221="zákl. přenesená",J221,0)</f>
        <v>0</v>
      </c>
      <c r="BH221" s="229">
        <f>IF(N221="sníž. přenesená",J221,0)</f>
        <v>0</v>
      </c>
      <c r="BI221" s="229">
        <f>IF(N221="nulová",J221,0)</f>
        <v>0</v>
      </c>
      <c r="BJ221" s="16" t="s">
        <v>81</v>
      </c>
      <c r="BK221" s="229">
        <f>ROUND(I221*H221,2)</f>
        <v>0</v>
      </c>
      <c r="BL221" s="16" t="s">
        <v>121</v>
      </c>
      <c r="BM221" s="228" t="s">
        <v>333</v>
      </c>
    </row>
    <row r="222" s="2" customFormat="1">
      <c r="A222" s="37"/>
      <c r="B222" s="38"/>
      <c r="C222" s="39"/>
      <c r="D222" s="230" t="s">
        <v>123</v>
      </c>
      <c r="E222" s="39"/>
      <c r="F222" s="231" t="s">
        <v>332</v>
      </c>
      <c r="G222" s="39"/>
      <c r="H222" s="39"/>
      <c r="I222" s="232"/>
      <c r="J222" s="39"/>
      <c r="K222" s="39"/>
      <c r="L222" s="43"/>
      <c r="M222" s="233"/>
      <c r="N222" s="234"/>
      <c r="O222" s="90"/>
      <c r="P222" s="90"/>
      <c r="Q222" s="90"/>
      <c r="R222" s="90"/>
      <c r="S222" s="90"/>
      <c r="T222" s="91"/>
      <c r="U222" s="37"/>
      <c r="V222" s="37"/>
      <c r="W222" s="37"/>
      <c r="X222" s="37"/>
      <c r="Y222" s="37"/>
      <c r="Z222" s="37"/>
      <c r="AA222" s="37"/>
      <c r="AB222" s="37"/>
      <c r="AC222" s="37"/>
      <c r="AD222" s="37"/>
      <c r="AE222" s="37"/>
      <c r="AT222" s="16" t="s">
        <v>123</v>
      </c>
      <c r="AU222" s="16" t="s">
        <v>81</v>
      </c>
    </row>
    <row r="223" s="13" customFormat="1">
      <c r="A223" s="13"/>
      <c r="B223" s="235"/>
      <c r="C223" s="236"/>
      <c r="D223" s="230" t="s">
        <v>125</v>
      </c>
      <c r="E223" s="237" t="s">
        <v>1</v>
      </c>
      <c r="F223" s="238" t="s">
        <v>334</v>
      </c>
      <c r="G223" s="236"/>
      <c r="H223" s="239">
        <v>116</v>
      </c>
      <c r="I223" s="240"/>
      <c r="J223" s="236"/>
      <c r="K223" s="236"/>
      <c r="L223" s="241"/>
      <c r="M223" s="242"/>
      <c r="N223" s="243"/>
      <c r="O223" s="243"/>
      <c r="P223" s="243"/>
      <c r="Q223" s="243"/>
      <c r="R223" s="243"/>
      <c r="S223" s="243"/>
      <c r="T223" s="244"/>
      <c r="U223" s="13"/>
      <c r="V223" s="13"/>
      <c r="W223" s="13"/>
      <c r="X223" s="13"/>
      <c r="Y223" s="13"/>
      <c r="Z223" s="13"/>
      <c r="AA223" s="13"/>
      <c r="AB223" s="13"/>
      <c r="AC223" s="13"/>
      <c r="AD223" s="13"/>
      <c r="AE223" s="13"/>
      <c r="AT223" s="245" t="s">
        <v>125</v>
      </c>
      <c r="AU223" s="245" t="s">
        <v>81</v>
      </c>
      <c r="AV223" s="13" t="s">
        <v>83</v>
      </c>
      <c r="AW223" s="13" t="s">
        <v>30</v>
      </c>
      <c r="AX223" s="13" t="s">
        <v>73</v>
      </c>
      <c r="AY223" s="245" t="s">
        <v>113</v>
      </c>
    </row>
    <row r="224" s="14" customFormat="1">
      <c r="A224" s="14"/>
      <c r="B224" s="246"/>
      <c r="C224" s="247"/>
      <c r="D224" s="230" t="s">
        <v>125</v>
      </c>
      <c r="E224" s="248" t="s">
        <v>1</v>
      </c>
      <c r="F224" s="249" t="s">
        <v>127</v>
      </c>
      <c r="G224" s="247"/>
      <c r="H224" s="250">
        <v>116</v>
      </c>
      <c r="I224" s="251"/>
      <c r="J224" s="247"/>
      <c r="K224" s="247"/>
      <c r="L224" s="252"/>
      <c r="M224" s="253"/>
      <c r="N224" s="254"/>
      <c r="O224" s="254"/>
      <c r="P224" s="254"/>
      <c r="Q224" s="254"/>
      <c r="R224" s="254"/>
      <c r="S224" s="254"/>
      <c r="T224" s="255"/>
      <c r="U224" s="14"/>
      <c r="V224" s="14"/>
      <c r="W224" s="14"/>
      <c r="X224" s="14"/>
      <c r="Y224" s="14"/>
      <c r="Z224" s="14"/>
      <c r="AA224" s="14"/>
      <c r="AB224" s="14"/>
      <c r="AC224" s="14"/>
      <c r="AD224" s="14"/>
      <c r="AE224" s="14"/>
      <c r="AT224" s="256" t="s">
        <v>125</v>
      </c>
      <c r="AU224" s="256" t="s">
        <v>81</v>
      </c>
      <c r="AV224" s="14" t="s">
        <v>121</v>
      </c>
      <c r="AW224" s="14" t="s">
        <v>30</v>
      </c>
      <c r="AX224" s="14" t="s">
        <v>81</v>
      </c>
      <c r="AY224" s="256" t="s">
        <v>113</v>
      </c>
    </row>
    <row r="225" s="2" customFormat="1" ht="37.8" customHeight="1">
      <c r="A225" s="37"/>
      <c r="B225" s="38"/>
      <c r="C225" s="217" t="s">
        <v>335</v>
      </c>
      <c r="D225" s="217" t="s">
        <v>116</v>
      </c>
      <c r="E225" s="218" t="s">
        <v>336</v>
      </c>
      <c r="F225" s="219" t="s">
        <v>337</v>
      </c>
      <c r="G225" s="220" t="s">
        <v>176</v>
      </c>
      <c r="H225" s="221">
        <v>116</v>
      </c>
      <c r="I225" s="222"/>
      <c r="J225" s="223">
        <f>ROUND(I225*H225,2)</f>
        <v>0</v>
      </c>
      <c r="K225" s="219" t="s">
        <v>120</v>
      </c>
      <c r="L225" s="43"/>
      <c r="M225" s="224" t="s">
        <v>1</v>
      </c>
      <c r="N225" s="225" t="s">
        <v>38</v>
      </c>
      <c r="O225" s="90"/>
      <c r="P225" s="226">
        <f>O225*H225</f>
        <v>0</v>
      </c>
      <c r="Q225" s="226">
        <v>0</v>
      </c>
      <c r="R225" s="226">
        <f>Q225*H225</f>
        <v>0</v>
      </c>
      <c r="S225" s="226">
        <v>0</v>
      </c>
      <c r="T225" s="227">
        <f>S225*H225</f>
        <v>0</v>
      </c>
      <c r="U225" s="37"/>
      <c r="V225" s="37"/>
      <c r="W225" s="37"/>
      <c r="X225" s="37"/>
      <c r="Y225" s="37"/>
      <c r="Z225" s="37"/>
      <c r="AA225" s="37"/>
      <c r="AB225" s="37"/>
      <c r="AC225" s="37"/>
      <c r="AD225" s="37"/>
      <c r="AE225" s="37"/>
      <c r="AR225" s="228" t="s">
        <v>207</v>
      </c>
      <c r="AT225" s="228" t="s">
        <v>116</v>
      </c>
      <c r="AU225" s="228" t="s">
        <v>81</v>
      </c>
      <c r="AY225" s="16" t="s">
        <v>113</v>
      </c>
      <c r="BE225" s="229">
        <f>IF(N225="základní",J225,0)</f>
        <v>0</v>
      </c>
      <c r="BF225" s="229">
        <f>IF(N225="snížená",J225,0)</f>
        <v>0</v>
      </c>
      <c r="BG225" s="229">
        <f>IF(N225="zákl. přenesená",J225,0)</f>
        <v>0</v>
      </c>
      <c r="BH225" s="229">
        <f>IF(N225="sníž. přenesená",J225,0)</f>
        <v>0</v>
      </c>
      <c r="BI225" s="229">
        <f>IF(N225="nulová",J225,0)</f>
        <v>0</v>
      </c>
      <c r="BJ225" s="16" t="s">
        <v>81</v>
      </c>
      <c r="BK225" s="229">
        <f>ROUND(I225*H225,2)</f>
        <v>0</v>
      </c>
      <c r="BL225" s="16" t="s">
        <v>207</v>
      </c>
      <c r="BM225" s="228" t="s">
        <v>338</v>
      </c>
    </row>
    <row r="226" s="2" customFormat="1">
      <c r="A226" s="37"/>
      <c r="B226" s="38"/>
      <c r="C226" s="39"/>
      <c r="D226" s="230" t="s">
        <v>123</v>
      </c>
      <c r="E226" s="39"/>
      <c r="F226" s="231" t="s">
        <v>339</v>
      </c>
      <c r="G226" s="39"/>
      <c r="H226" s="39"/>
      <c r="I226" s="232"/>
      <c r="J226" s="39"/>
      <c r="K226" s="39"/>
      <c r="L226" s="43"/>
      <c r="M226" s="233"/>
      <c r="N226" s="234"/>
      <c r="O226" s="90"/>
      <c r="P226" s="90"/>
      <c r="Q226" s="90"/>
      <c r="R226" s="90"/>
      <c r="S226" s="90"/>
      <c r="T226" s="91"/>
      <c r="U226" s="37"/>
      <c r="V226" s="37"/>
      <c r="W226" s="37"/>
      <c r="X226" s="37"/>
      <c r="Y226" s="37"/>
      <c r="Z226" s="37"/>
      <c r="AA226" s="37"/>
      <c r="AB226" s="37"/>
      <c r="AC226" s="37"/>
      <c r="AD226" s="37"/>
      <c r="AE226" s="37"/>
      <c r="AT226" s="16" t="s">
        <v>123</v>
      </c>
      <c r="AU226" s="16" t="s">
        <v>81</v>
      </c>
    </row>
    <row r="227" s="13" customFormat="1">
      <c r="A227" s="13"/>
      <c r="B227" s="235"/>
      <c r="C227" s="236"/>
      <c r="D227" s="230" t="s">
        <v>125</v>
      </c>
      <c r="E227" s="237" t="s">
        <v>1</v>
      </c>
      <c r="F227" s="238" t="s">
        <v>334</v>
      </c>
      <c r="G227" s="236"/>
      <c r="H227" s="239">
        <v>116</v>
      </c>
      <c r="I227" s="240"/>
      <c r="J227" s="236"/>
      <c r="K227" s="236"/>
      <c r="L227" s="241"/>
      <c r="M227" s="242"/>
      <c r="N227" s="243"/>
      <c r="O227" s="243"/>
      <c r="P227" s="243"/>
      <c r="Q227" s="243"/>
      <c r="R227" s="243"/>
      <c r="S227" s="243"/>
      <c r="T227" s="244"/>
      <c r="U227" s="13"/>
      <c r="V227" s="13"/>
      <c r="W227" s="13"/>
      <c r="X227" s="13"/>
      <c r="Y227" s="13"/>
      <c r="Z227" s="13"/>
      <c r="AA227" s="13"/>
      <c r="AB227" s="13"/>
      <c r="AC227" s="13"/>
      <c r="AD227" s="13"/>
      <c r="AE227" s="13"/>
      <c r="AT227" s="245" t="s">
        <v>125</v>
      </c>
      <c r="AU227" s="245" t="s">
        <v>81</v>
      </c>
      <c r="AV227" s="13" t="s">
        <v>83</v>
      </c>
      <c r="AW227" s="13" t="s">
        <v>30</v>
      </c>
      <c r="AX227" s="13" t="s">
        <v>73</v>
      </c>
      <c r="AY227" s="245" t="s">
        <v>113</v>
      </c>
    </row>
    <row r="228" s="14" customFormat="1">
      <c r="A228" s="14"/>
      <c r="B228" s="246"/>
      <c r="C228" s="247"/>
      <c r="D228" s="230" t="s">
        <v>125</v>
      </c>
      <c r="E228" s="248" t="s">
        <v>1</v>
      </c>
      <c r="F228" s="249" t="s">
        <v>127</v>
      </c>
      <c r="G228" s="247"/>
      <c r="H228" s="250">
        <v>116</v>
      </c>
      <c r="I228" s="251"/>
      <c r="J228" s="247"/>
      <c r="K228" s="247"/>
      <c r="L228" s="252"/>
      <c r="M228" s="253"/>
      <c r="N228" s="254"/>
      <c r="O228" s="254"/>
      <c r="P228" s="254"/>
      <c r="Q228" s="254"/>
      <c r="R228" s="254"/>
      <c r="S228" s="254"/>
      <c r="T228" s="255"/>
      <c r="U228" s="14"/>
      <c r="V228" s="14"/>
      <c r="W228" s="14"/>
      <c r="X228" s="14"/>
      <c r="Y228" s="14"/>
      <c r="Z228" s="14"/>
      <c r="AA228" s="14"/>
      <c r="AB228" s="14"/>
      <c r="AC228" s="14"/>
      <c r="AD228" s="14"/>
      <c r="AE228" s="14"/>
      <c r="AT228" s="256" t="s">
        <v>125</v>
      </c>
      <c r="AU228" s="256" t="s">
        <v>81</v>
      </c>
      <c r="AV228" s="14" t="s">
        <v>121</v>
      </c>
      <c r="AW228" s="14" t="s">
        <v>30</v>
      </c>
      <c r="AX228" s="14" t="s">
        <v>81</v>
      </c>
      <c r="AY228" s="256" t="s">
        <v>113</v>
      </c>
    </row>
    <row r="229" s="2" customFormat="1" ht="49.05" customHeight="1">
      <c r="A229" s="37"/>
      <c r="B229" s="38"/>
      <c r="C229" s="217" t="s">
        <v>340</v>
      </c>
      <c r="D229" s="217" t="s">
        <v>116</v>
      </c>
      <c r="E229" s="218" t="s">
        <v>341</v>
      </c>
      <c r="F229" s="219" t="s">
        <v>342</v>
      </c>
      <c r="G229" s="220" t="s">
        <v>274</v>
      </c>
      <c r="H229" s="221">
        <v>1471.6600000000001</v>
      </c>
      <c r="I229" s="222"/>
      <c r="J229" s="223">
        <f>ROUND(I229*H229,2)</f>
        <v>0</v>
      </c>
      <c r="K229" s="219" t="s">
        <v>120</v>
      </c>
      <c r="L229" s="43"/>
      <c r="M229" s="224" t="s">
        <v>1</v>
      </c>
      <c r="N229" s="225" t="s">
        <v>38</v>
      </c>
      <c r="O229" s="90"/>
      <c r="P229" s="226">
        <f>O229*H229</f>
        <v>0</v>
      </c>
      <c r="Q229" s="226">
        <v>0</v>
      </c>
      <c r="R229" s="226">
        <f>Q229*H229</f>
        <v>0</v>
      </c>
      <c r="S229" s="226">
        <v>0</v>
      </c>
      <c r="T229" s="227">
        <f>S229*H229</f>
        <v>0</v>
      </c>
      <c r="U229" s="37"/>
      <c r="V229" s="37"/>
      <c r="W229" s="37"/>
      <c r="X229" s="37"/>
      <c r="Y229" s="37"/>
      <c r="Z229" s="37"/>
      <c r="AA229" s="37"/>
      <c r="AB229" s="37"/>
      <c r="AC229" s="37"/>
      <c r="AD229" s="37"/>
      <c r="AE229" s="37"/>
      <c r="AR229" s="228" t="s">
        <v>207</v>
      </c>
      <c r="AT229" s="228" t="s">
        <v>116</v>
      </c>
      <c r="AU229" s="228" t="s">
        <v>81</v>
      </c>
      <c r="AY229" s="16" t="s">
        <v>113</v>
      </c>
      <c r="BE229" s="229">
        <f>IF(N229="základní",J229,0)</f>
        <v>0</v>
      </c>
      <c r="BF229" s="229">
        <f>IF(N229="snížená",J229,0)</f>
        <v>0</v>
      </c>
      <c r="BG229" s="229">
        <f>IF(N229="zákl. přenesená",J229,0)</f>
        <v>0</v>
      </c>
      <c r="BH229" s="229">
        <f>IF(N229="sníž. přenesená",J229,0)</f>
        <v>0</v>
      </c>
      <c r="BI229" s="229">
        <f>IF(N229="nulová",J229,0)</f>
        <v>0</v>
      </c>
      <c r="BJ229" s="16" t="s">
        <v>81</v>
      </c>
      <c r="BK229" s="229">
        <f>ROUND(I229*H229,2)</f>
        <v>0</v>
      </c>
      <c r="BL229" s="16" t="s">
        <v>207</v>
      </c>
      <c r="BM229" s="228" t="s">
        <v>343</v>
      </c>
    </row>
    <row r="230" s="2" customFormat="1">
      <c r="A230" s="37"/>
      <c r="B230" s="38"/>
      <c r="C230" s="39"/>
      <c r="D230" s="230" t="s">
        <v>123</v>
      </c>
      <c r="E230" s="39"/>
      <c r="F230" s="231" t="s">
        <v>344</v>
      </c>
      <c r="G230" s="39"/>
      <c r="H230" s="39"/>
      <c r="I230" s="232"/>
      <c r="J230" s="39"/>
      <c r="K230" s="39"/>
      <c r="L230" s="43"/>
      <c r="M230" s="233"/>
      <c r="N230" s="234"/>
      <c r="O230" s="90"/>
      <c r="P230" s="90"/>
      <c r="Q230" s="90"/>
      <c r="R230" s="90"/>
      <c r="S230" s="90"/>
      <c r="T230" s="91"/>
      <c r="U230" s="37"/>
      <c r="V230" s="37"/>
      <c r="W230" s="37"/>
      <c r="X230" s="37"/>
      <c r="Y230" s="37"/>
      <c r="Z230" s="37"/>
      <c r="AA230" s="37"/>
      <c r="AB230" s="37"/>
      <c r="AC230" s="37"/>
      <c r="AD230" s="37"/>
      <c r="AE230" s="37"/>
      <c r="AT230" s="16" t="s">
        <v>123</v>
      </c>
      <c r="AU230" s="16" t="s">
        <v>81</v>
      </c>
    </row>
    <row r="231" s="2" customFormat="1">
      <c r="A231" s="37"/>
      <c r="B231" s="38"/>
      <c r="C231" s="39"/>
      <c r="D231" s="230" t="s">
        <v>345</v>
      </c>
      <c r="E231" s="39"/>
      <c r="F231" s="267" t="s">
        <v>346</v>
      </c>
      <c r="G231" s="39"/>
      <c r="H231" s="39"/>
      <c r="I231" s="232"/>
      <c r="J231" s="39"/>
      <c r="K231" s="39"/>
      <c r="L231" s="43"/>
      <c r="M231" s="233"/>
      <c r="N231" s="234"/>
      <c r="O231" s="90"/>
      <c r="P231" s="90"/>
      <c r="Q231" s="90"/>
      <c r="R231" s="90"/>
      <c r="S231" s="90"/>
      <c r="T231" s="91"/>
      <c r="U231" s="37"/>
      <c r="V231" s="37"/>
      <c r="W231" s="37"/>
      <c r="X231" s="37"/>
      <c r="Y231" s="37"/>
      <c r="Z231" s="37"/>
      <c r="AA231" s="37"/>
      <c r="AB231" s="37"/>
      <c r="AC231" s="37"/>
      <c r="AD231" s="37"/>
      <c r="AE231" s="37"/>
      <c r="AT231" s="16" t="s">
        <v>345</v>
      </c>
      <c r="AU231" s="16" t="s">
        <v>81</v>
      </c>
    </row>
    <row r="232" s="13" customFormat="1">
      <c r="A232" s="13"/>
      <c r="B232" s="235"/>
      <c r="C232" s="236"/>
      <c r="D232" s="230" t="s">
        <v>125</v>
      </c>
      <c r="E232" s="237" t="s">
        <v>1</v>
      </c>
      <c r="F232" s="238" t="s">
        <v>277</v>
      </c>
      <c r="G232" s="236"/>
      <c r="H232" s="239">
        <v>1471.6600000000001</v>
      </c>
      <c r="I232" s="240"/>
      <c r="J232" s="236"/>
      <c r="K232" s="236"/>
      <c r="L232" s="241"/>
      <c r="M232" s="242"/>
      <c r="N232" s="243"/>
      <c r="O232" s="243"/>
      <c r="P232" s="243"/>
      <c r="Q232" s="243"/>
      <c r="R232" s="243"/>
      <c r="S232" s="243"/>
      <c r="T232" s="244"/>
      <c r="U232" s="13"/>
      <c r="V232" s="13"/>
      <c r="W232" s="13"/>
      <c r="X232" s="13"/>
      <c r="Y232" s="13"/>
      <c r="Z232" s="13"/>
      <c r="AA232" s="13"/>
      <c r="AB232" s="13"/>
      <c r="AC232" s="13"/>
      <c r="AD232" s="13"/>
      <c r="AE232" s="13"/>
      <c r="AT232" s="245" t="s">
        <v>125</v>
      </c>
      <c r="AU232" s="245" t="s">
        <v>81</v>
      </c>
      <c r="AV232" s="13" t="s">
        <v>83</v>
      </c>
      <c r="AW232" s="13" t="s">
        <v>30</v>
      </c>
      <c r="AX232" s="13" t="s">
        <v>73</v>
      </c>
      <c r="AY232" s="245" t="s">
        <v>113</v>
      </c>
    </row>
    <row r="233" s="14" customFormat="1">
      <c r="A233" s="14"/>
      <c r="B233" s="246"/>
      <c r="C233" s="247"/>
      <c r="D233" s="230" t="s">
        <v>125</v>
      </c>
      <c r="E233" s="248" t="s">
        <v>1</v>
      </c>
      <c r="F233" s="249" t="s">
        <v>127</v>
      </c>
      <c r="G233" s="247"/>
      <c r="H233" s="250">
        <v>1471.6600000000001</v>
      </c>
      <c r="I233" s="251"/>
      <c r="J233" s="247"/>
      <c r="K233" s="247"/>
      <c r="L233" s="252"/>
      <c r="M233" s="253"/>
      <c r="N233" s="254"/>
      <c r="O233" s="254"/>
      <c r="P233" s="254"/>
      <c r="Q233" s="254"/>
      <c r="R233" s="254"/>
      <c r="S233" s="254"/>
      <c r="T233" s="255"/>
      <c r="U233" s="14"/>
      <c r="V233" s="14"/>
      <c r="W233" s="14"/>
      <c r="X233" s="14"/>
      <c r="Y233" s="14"/>
      <c r="Z233" s="14"/>
      <c r="AA233" s="14"/>
      <c r="AB233" s="14"/>
      <c r="AC233" s="14"/>
      <c r="AD233" s="14"/>
      <c r="AE233" s="14"/>
      <c r="AT233" s="256" t="s">
        <v>125</v>
      </c>
      <c r="AU233" s="256" t="s">
        <v>81</v>
      </c>
      <c r="AV233" s="14" t="s">
        <v>121</v>
      </c>
      <c r="AW233" s="14" t="s">
        <v>30</v>
      </c>
      <c r="AX233" s="14" t="s">
        <v>81</v>
      </c>
      <c r="AY233" s="256" t="s">
        <v>113</v>
      </c>
    </row>
    <row r="234" s="2" customFormat="1" ht="37.8" customHeight="1">
      <c r="A234" s="37"/>
      <c r="B234" s="38"/>
      <c r="C234" s="217" t="s">
        <v>347</v>
      </c>
      <c r="D234" s="217" t="s">
        <v>116</v>
      </c>
      <c r="E234" s="218" t="s">
        <v>348</v>
      </c>
      <c r="F234" s="219" t="s">
        <v>349</v>
      </c>
      <c r="G234" s="220" t="s">
        <v>274</v>
      </c>
      <c r="H234" s="221">
        <v>2874.4319999999998</v>
      </c>
      <c r="I234" s="222"/>
      <c r="J234" s="223">
        <f>ROUND(I234*H234,2)</f>
        <v>0</v>
      </c>
      <c r="K234" s="219" t="s">
        <v>120</v>
      </c>
      <c r="L234" s="43"/>
      <c r="M234" s="224" t="s">
        <v>1</v>
      </c>
      <c r="N234" s="225" t="s">
        <v>38</v>
      </c>
      <c r="O234" s="90"/>
      <c r="P234" s="226">
        <f>O234*H234</f>
        <v>0</v>
      </c>
      <c r="Q234" s="226">
        <v>0</v>
      </c>
      <c r="R234" s="226">
        <f>Q234*H234</f>
        <v>0</v>
      </c>
      <c r="S234" s="226">
        <v>0</v>
      </c>
      <c r="T234" s="227">
        <f>S234*H234</f>
        <v>0</v>
      </c>
      <c r="U234" s="37"/>
      <c r="V234" s="37"/>
      <c r="W234" s="37"/>
      <c r="X234" s="37"/>
      <c r="Y234" s="37"/>
      <c r="Z234" s="37"/>
      <c r="AA234" s="37"/>
      <c r="AB234" s="37"/>
      <c r="AC234" s="37"/>
      <c r="AD234" s="37"/>
      <c r="AE234" s="37"/>
      <c r="AR234" s="228" t="s">
        <v>207</v>
      </c>
      <c r="AT234" s="228" t="s">
        <v>116</v>
      </c>
      <c r="AU234" s="228" t="s">
        <v>81</v>
      </c>
      <c r="AY234" s="16" t="s">
        <v>113</v>
      </c>
      <c r="BE234" s="229">
        <f>IF(N234="základní",J234,0)</f>
        <v>0</v>
      </c>
      <c r="BF234" s="229">
        <f>IF(N234="snížená",J234,0)</f>
        <v>0</v>
      </c>
      <c r="BG234" s="229">
        <f>IF(N234="zákl. přenesená",J234,0)</f>
        <v>0</v>
      </c>
      <c r="BH234" s="229">
        <f>IF(N234="sníž. přenesená",J234,0)</f>
        <v>0</v>
      </c>
      <c r="BI234" s="229">
        <f>IF(N234="nulová",J234,0)</f>
        <v>0</v>
      </c>
      <c r="BJ234" s="16" t="s">
        <v>81</v>
      </c>
      <c r="BK234" s="229">
        <f>ROUND(I234*H234,2)</f>
        <v>0</v>
      </c>
      <c r="BL234" s="16" t="s">
        <v>207</v>
      </c>
      <c r="BM234" s="228" t="s">
        <v>350</v>
      </c>
    </row>
    <row r="235" s="2" customFormat="1">
      <c r="A235" s="37"/>
      <c r="B235" s="38"/>
      <c r="C235" s="39"/>
      <c r="D235" s="230" t="s">
        <v>123</v>
      </c>
      <c r="E235" s="39"/>
      <c r="F235" s="231" t="s">
        <v>351</v>
      </c>
      <c r="G235" s="39"/>
      <c r="H235" s="39"/>
      <c r="I235" s="232"/>
      <c r="J235" s="39"/>
      <c r="K235" s="39"/>
      <c r="L235" s="43"/>
      <c r="M235" s="233"/>
      <c r="N235" s="234"/>
      <c r="O235" s="90"/>
      <c r="P235" s="90"/>
      <c r="Q235" s="90"/>
      <c r="R235" s="90"/>
      <c r="S235" s="90"/>
      <c r="T235" s="91"/>
      <c r="U235" s="37"/>
      <c r="V235" s="37"/>
      <c r="W235" s="37"/>
      <c r="X235" s="37"/>
      <c r="Y235" s="37"/>
      <c r="Z235" s="37"/>
      <c r="AA235" s="37"/>
      <c r="AB235" s="37"/>
      <c r="AC235" s="37"/>
      <c r="AD235" s="37"/>
      <c r="AE235" s="37"/>
      <c r="AT235" s="16" t="s">
        <v>123</v>
      </c>
      <c r="AU235" s="16" t="s">
        <v>81</v>
      </c>
    </row>
    <row r="236" s="2" customFormat="1">
      <c r="A236" s="37"/>
      <c r="B236" s="38"/>
      <c r="C236" s="39"/>
      <c r="D236" s="230" t="s">
        <v>345</v>
      </c>
      <c r="E236" s="39"/>
      <c r="F236" s="267" t="s">
        <v>352</v>
      </c>
      <c r="G236" s="39"/>
      <c r="H236" s="39"/>
      <c r="I236" s="232"/>
      <c r="J236" s="39"/>
      <c r="K236" s="39"/>
      <c r="L236" s="43"/>
      <c r="M236" s="233"/>
      <c r="N236" s="234"/>
      <c r="O236" s="90"/>
      <c r="P236" s="90"/>
      <c r="Q236" s="90"/>
      <c r="R236" s="90"/>
      <c r="S236" s="90"/>
      <c r="T236" s="91"/>
      <c r="U236" s="37"/>
      <c r="V236" s="37"/>
      <c r="W236" s="37"/>
      <c r="X236" s="37"/>
      <c r="Y236" s="37"/>
      <c r="Z236" s="37"/>
      <c r="AA236" s="37"/>
      <c r="AB236" s="37"/>
      <c r="AC236" s="37"/>
      <c r="AD236" s="37"/>
      <c r="AE236" s="37"/>
      <c r="AT236" s="16" t="s">
        <v>345</v>
      </c>
      <c r="AU236" s="16" t="s">
        <v>81</v>
      </c>
    </row>
    <row r="237" s="13" customFormat="1">
      <c r="A237" s="13"/>
      <c r="B237" s="235"/>
      <c r="C237" s="236"/>
      <c r="D237" s="230" t="s">
        <v>125</v>
      </c>
      <c r="E237" s="237" t="s">
        <v>1</v>
      </c>
      <c r="F237" s="238" t="s">
        <v>353</v>
      </c>
      <c r="G237" s="236"/>
      <c r="H237" s="239">
        <v>2874.4319999999998</v>
      </c>
      <c r="I237" s="240"/>
      <c r="J237" s="236"/>
      <c r="K237" s="236"/>
      <c r="L237" s="241"/>
      <c r="M237" s="242"/>
      <c r="N237" s="243"/>
      <c r="O237" s="243"/>
      <c r="P237" s="243"/>
      <c r="Q237" s="243"/>
      <c r="R237" s="243"/>
      <c r="S237" s="243"/>
      <c r="T237" s="244"/>
      <c r="U237" s="13"/>
      <c r="V237" s="13"/>
      <c r="W237" s="13"/>
      <c r="X237" s="13"/>
      <c r="Y237" s="13"/>
      <c r="Z237" s="13"/>
      <c r="AA237" s="13"/>
      <c r="AB237" s="13"/>
      <c r="AC237" s="13"/>
      <c r="AD237" s="13"/>
      <c r="AE237" s="13"/>
      <c r="AT237" s="245" t="s">
        <v>125</v>
      </c>
      <c r="AU237" s="245" t="s">
        <v>81</v>
      </c>
      <c r="AV237" s="13" t="s">
        <v>83</v>
      </c>
      <c r="AW237" s="13" t="s">
        <v>30</v>
      </c>
      <c r="AX237" s="13" t="s">
        <v>73</v>
      </c>
      <c r="AY237" s="245" t="s">
        <v>113</v>
      </c>
    </row>
    <row r="238" s="14" customFormat="1">
      <c r="A238" s="14"/>
      <c r="B238" s="246"/>
      <c r="C238" s="247"/>
      <c r="D238" s="230" t="s">
        <v>125</v>
      </c>
      <c r="E238" s="248" t="s">
        <v>1</v>
      </c>
      <c r="F238" s="249" t="s">
        <v>127</v>
      </c>
      <c r="G238" s="247"/>
      <c r="H238" s="250">
        <v>2874.4319999999998</v>
      </c>
      <c r="I238" s="251"/>
      <c r="J238" s="247"/>
      <c r="K238" s="247"/>
      <c r="L238" s="252"/>
      <c r="M238" s="253"/>
      <c r="N238" s="254"/>
      <c r="O238" s="254"/>
      <c r="P238" s="254"/>
      <c r="Q238" s="254"/>
      <c r="R238" s="254"/>
      <c r="S238" s="254"/>
      <c r="T238" s="255"/>
      <c r="U238" s="14"/>
      <c r="V238" s="14"/>
      <c r="W238" s="14"/>
      <c r="X238" s="14"/>
      <c r="Y238" s="14"/>
      <c r="Z238" s="14"/>
      <c r="AA238" s="14"/>
      <c r="AB238" s="14"/>
      <c r="AC238" s="14"/>
      <c r="AD238" s="14"/>
      <c r="AE238" s="14"/>
      <c r="AT238" s="256" t="s">
        <v>125</v>
      </c>
      <c r="AU238" s="256" t="s">
        <v>81</v>
      </c>
      <c r="AV238" s="14" t="s">
        <v>121</v>
      </c>
      <c r="AW238" s="14" t="s">
        <v>30</v>
      </c>
      <c r="AX238" s="14" t="s">
        <v>81</v>
      </c>
      <c r="AY238" s="256" t="s">
        <v>113</v>
      </c>
    </row>
    <row r="239" s="2" customFormat="1" ht="49.05" customHeight="1">
      <c r="A239" s="37"/>
      <c r="B239" s="38"/>
      <c r="C239" s="217" t="s">
        <v>354</v>
      </c>
      <c r="D239" s="217" t="s">
        <v>116</v>
      </c>
      <c r="E239" s="218" t="s">
        <v>355</v>
      </c>
      <c r="F239" s="219" t="s">
        <v>356</v>
      </c>
      <c r="G239" s="220" t="s">
        <v>274</v>
      </c>
      <c r="H239" s="221">
        <v>1425.146</v>
      </c>
      <c r="I239" s="222"/>
      <c r="J239" s="223">
        <f>ROUND(I239*H239,2)</f>
        <v>0</v>
      </c>
      <c r="K239" s="219" t="s">
        <v>120</v>
      </c>
      <c r="L239" s="43"/>
      <c r="M239" s="224" t="s">
        <v>1</v>
      </c>
      <c r="N239" s="225" t="s">
        <v>38</v>
      </c>
      <c r="O239" s="90"/>
      <c r="P239" s="226">
        <f>O239*H239</f>
        <v>0</v>
      </c>
      <c r="Q239" s="226">
        <v>0</v>
      </c>
      <c r="R239" s="226">
        <f>Q239*H239</f>
        <v>0</v>
      </c>
      <c r="S239" s="226">
        <v>0</v>
      </c>
      <c r="T239" s="227">
        <f>S239*H239</f>
        <v>0</v>
      </c>
      <c r="U239" s="37"/>
      <c r="V239" s="37"/>
      <c r="W239" s="37"/>
      <c r="X239" s="37"/>
      <c r="Y239" s="37"/>
      <c r="Z239" s="37"/>
      <c r="AA239" s="37"/>
      <c r="AB239" s="37"/>
      <c r="AC239" s="37"/>
      <c r="AD239" s="37"/>
      <c r="AE239" s="37"/>
      <c r="AR239" s="228" t="s">
        <v>121</v>
      </c>
      <c r="AT239" s="228" t="s">
        <v>116</v>
      </c>
      <c r="AU239" s="228" t="s">
        <v>81</v>
      </c>
      <c r="AY239" s="16" t="s">
        <v>113</v>
      </c>
      <c r="BE239" s="229">
        <f>IF(N239="základní",J239,0)</f>
        <v>0</v>
      </c>
      <c r="BF239" s="229">
        <f>IF(N239="snížená",J239,0)</f>
        <v>0</v>
      </c>
      <c r="BG239" s="229">
        <f>IF(N239="zákl. přenesená",J239,0)</f>
        <v>0</v>
      </c>
      <c r="BH239" s="229">
        <f>IF(N239="sníž. přenesená",J239,0)</f>
        <v>0</v>
      </c>
      <c r="BI239" s="229">
        <f>IF(N239="nulová",J239,0)</f>
        <v>0</v>
      </c>
      <c r="BJ239" s="16" t="s">
        <v>81</v>
      </c>
      <c r="BK239" s="229">
        <f>ROUND(I239*H239,2)</f>
        <v>0</v>
      </c>
      <c r="BL239" s="16" t="s">
        <v>121</v>
      </c>
      <c r="BM239" s="228" t="s">
        <v>357</v>
      </c>
    </row>
    <row r="240" s="2" customFormat="1">
      <c r="A240" s="37"/>
      <c r="B240" s="38"/>
      <c r="C240" s="39"/>
      <c r="D240" s="230" t="s">
        <v>123</v>
      </c>
      <c r="E240" s="39"/>
      <c r="F240" s="231" t="s">
        <v>358</v>
      </c>
      <c r="G240" s="39"/>
      <c r="H240" s="39"/>
      <c r="I240" s="232"/>
      <c r="J240" s="39"/>
      <c r="K240" s="39"/>
      <c r="L240" s="43"/>
      <c r="M240" s="233"/>
      <c r="N240" s="234"/>
      <c r="O240" s="90"/>
      <c r="P240" s="90"/>
      <c r="Q240" s="90"/>
      <c r="R240" s="90"/>
      <c r="S240" s="90"/>
      <c r="T240" s="91"/>
      <c r="U240" s="37"/>
      <c r="V240" s="37"/>
      <c r="W240" s="37"/>
      <c r="X240" s="37"/>
      <c r="Y240" s="37"/>
      <c r="Z240" s="37"/>
      <c r="AA240" s="37"/>
      <c r="AB240" s="37"/>
      <c r="AC240" s="37"/>
      <c r="AD240" s="37"/>
      <c r="AE240" s="37"/>
      <c r="AT240" s="16" t="s">
        <v>123</v>
      </c>
      <c r="AU240" s="16" t="s">
        <v>81</v>
      </c>
    </row>
    <row r="241" s="2" customFormat="1">
      <c r="A241" s="37"/>
      <c r="B241" s="38"/>
      <c r="C241" s="39"/>
      <c r="D241" s="230" t="s">
        <v>345</v>
      </c>
      <c r="E241" s="39"/>
      <c r="F241" s="267" t="s">
        <v>359</v>
      </c>
      <c r="G241" s="39"/>
      <c r="H241" s="39"/>
      <c r="I241" s="232"/>
      <c r="J241" s="39"/>
      <c r="K241" s="39"/>
      <c r="L241" s="43"/>
      <c r="M241" s="233"/>
      <c r="N241" s="234"/>
      <c r="O241" s="90"/>
      <c r="P241" s="90"/>
      <c r="Q241" s="90"/>
      <c r="R241" s="90"/>
      <c r="S241" s="90"/>
      <c r="T241" s="91"/>
      <c r="U241" s="37"/>
      <c r="V241" s="37"/>
      <c r="W241" s="37"/>
      <c r="X241" s="37"/>
      <c r="Y241" s="37"/>
      <c r="Z241" s="37"/>
      <c r="AA241" s="37"/>
      <c r="AB241" s="37"/>
      <c r="AC241" s="37"/>
      <c r="AD241" s="37"/>
      <c r="AE241" s="37"/>
      <c r="AT241" s="16" t="s">
        <v>345</v>
      </c>
      <c r="AU241" s="16" t="s">
        <v>81</v>
      </c>
    </row>
    <row r="242" s="13" customFormat="1">
      <c r="A242" s="13"/>
      <c r="B242" s="235"/>
      <c r="C242" s="236"/>
      <c r="D242" s="230" t="s">
        <v>125</v>
      </c>
      <c r="E242" s="237" t="s">
        <v>1</v>
      </c>
      <c r="F242" s="238" t="s">
        <v>360</v>
      </c>
      <c r="G242" s="236"/>
      <c r="H242" s="239">
        <v>1425.146</v>
      </c>
      <c r="I242" s="240"/>
      <c r="J242" s="236"/>
      <c r="K242" s="236"/>
      <c r="L242" s="241"/>
      <c r="M242" s="242"/>
      <c r="N242" s="243"/>
      <c r="O242" s="243"/>
      <c r="P242" s="243"/>
      <c r="Q242" s="243"/>
      <c r="R242" s="243"/>
      <c r="S242" s="243"/>
      <c r="T242" s="244"/>
      <c r="U242" s="13"/>
      <c r="V242" s="13"/>
      <c r="W242" s="13"/>
      <c r="X242" s="13"/>
      <c r="Y242" s="13"/>
      <c r="Z242" s="13"/>
      <c r="AA242" s="13"/>
      <c r="AB242" s="13"/>
      <c r="AC242" s="13"/>
      <c r="AD242" s="13"/>
      <c r="AE242" s="13"/>
      <c r="AT242" s="245" t="s">
        <v>125</v>
      </c>
      <c r="AU242" s="245" t="s">
        <v>81</v>
      </c>
      <c r="AV242" s="13" t="s">
        <v>83</v>
      </c>
      <c r="AW242" s="13" t="s">
        <v>30</v>
      </c>
      <c r="AX242" s="13" t="s">
        <v>73</v>
      </c>
      <c r="AY242" s="245" t="s">
        <v>113</v>
      </c>
    </row>
    <row r="243" s="14" customFormat="1">
      <c r="A243" s="14"/>
      <c r="B243" s="246"/>
      <c r="C243" s="247"/>
      <c r="D243" s="230" t="s">
        <v>125</v>
      </c>
      <c r="E243" s="248" t="s">
        <v>1</v>
      </c>
      <c r="F243" s="249" t="s">
        <v>127</v>
      </c>
      <c r="G243" s="247"/>
      <c r="H243" s="250">
        <v>1425.146</v>
      </c>
      <c r="I243" s="251"/>
      <c r="J243" s="247"/>
      <c r="K243" s="247"/>
      <c r="L243" s="252"/>
      <c r="M243" s="253"/>
      <c r="N243" s="254"/>
      <c r="O243" s="254"/>
      <c r="P243" s="254"/>
      <c r="Q243" s="254"/>
      <c r="R243" s="254"/>
      <c r="S243" s="254"/>
      <c r="T243" s="255"/>
      <c r="U243" s="14"/>
      <c r="V243" s="14"/>
      <c r="W243" s="14"/>
      <c r="X243" s="14"/>
      <c r="Y243" s="14"/>
      <c r="Z243" s="14"/>
      <c r="AA243" s="14"/>
      <c r="AB243" s="14"/>
      <c r="AC243" s="14"/>
      <c r="AD243" s="14"/>
      <c r="AE243" s="14"/>
      <c r="AT243" s="256" t="s">
        <v>125</v>
      </c>
      <c r="AU243" s="256" t="s">
        <v>81</v>
      </c>
      <c r="AV243" s="14" t="s">
        <v>121</v>
      </c>
      <c r="AW243" s="14" t="s">
        <v>30</v>
      </c>
      <c r="AX243" s="14" t="s">
        <v>81</v>
      </c>
      <c r="AY243" s="256" t="s">
        <v>113</v>
      </c>
    </row>
    <row r="244" s="2" customFormat="1" ht="49.05" customHeight="1">
      <c r="A244" s="37"/>
      <c r="B244" s="38"/>
      <c r="C244" s="217" t="s">
        <v>361</v>
      </c>
      <c r="D244" s="217" t="s">
        <v>116</v>
      </c>
      <c r="E244" s="218" t="s">
        <v>362</v>
      </c>
      <c r="F244" s="219" t="s">
        <v>363</v>
      </c>
      <c r="G244" s="220" t="s">
        <v>274</v>
      </c>
      <c r="H244" s="221">
        <v>284.50799999999998</v>
      </c>
      <c r="I244" s="222"/>
      <c r="J244" s="223">
        <f>ROUND(I244*H244,2)</f>
        <v>0</v>
      </c>
      <c r="K244" s="219" t="s">
        <v>120</v>
      </c>
      <c r="L244" s="43"/>
      <c r="M244" s="224" t="s">
        <v>1</v>
      </c>
      <c r="N244" s="225" t="s">
        <v>38</v>
      </c>
      <c r="O244" s="90"/>
      <c r="P244" s="226">
        <f>O244*H244</f>
        <v>0</v>
      </c>
      <c r="Q244" s="226">
        <v>0</v>
      </c>
      <c r="R244" s="226">
        <f>Q244*H244</f>
        <v>0</v>
      </c>
      <c r="S244" s="226">
        <v>0</v>
      </c>
      <c r="T244" s="227">
        <f>S244*H244</f>
        <v>0</v>
      </c>
      <c r="U244" s="37"/>
      <c r="V244" s="37"/>
      <c r="W244" s="37"/>
      <c r="X244" s="37"/>
      <c r="Y244" s="37"/>
      <c r="Z244" s="37"/>
      <c r="AA244" s="37"/>
      <c r="AB244" s="37"/>
      <c r="AC244" s="37"/>
      <c r="AD244" s="37"/>
      <c r="AE244" s="37"/>
      <c r="AR244" s="228" t="s">
        <v>207</v>
      </c>
      <c r="AT244" s="228" t="s">
        <v>116</v>
      </c>
      <c r="AU244" s="228" t="s">
        <v>81</v>
      </c>
      <c r="AY244" s="16" t="s">
        <v>113</v>
      </c>
      <c r="BE244" s="229">
        <f>IF(N244="základní",J244,0)</f>
        <v>0</v>
      </c>
      <c r="BF244" s="229">
        <f>IF(N244="snížená",J244,0)</f>
        <v>0</v>
      </c>
      <c r="BG244" s="229">
        <f>IF(N244="zákl. přenesená",J244,0)</f>
        <v>0</v>
      </c>
      <c r="BH244" s="229">
        <f>IF(N244="sníž. přenesená",J244,0)</f>
        <v>0</v>
      </c>
      <c r="BI244" s="229">
        <f>IF(N244="nulová",J244,0)</f>
        <v>0</v>
      </c>
      <c r="BJ244" s="16" t="s">
        <v>81</v>
      </c>
      <c r="BK244" s="229">
        <f>ROUND(I244*H244,2)</f>
        <v>0</v>
      </c>
      <c r="BL244" s="16" t="s">
        <v>207</v>
      </c>
      <c r="BM244" s="228" t="s">
        <v>364</v>
      </c>
    </row>
    <row r="245" s="2" customFormat="1">
      <c r="A245" s="37"/>
      <c r="B245" s="38"/>
      <c r="C245" s="39"/>
      <c r="D245" s="230" t="s">
        <v>123</v>
      </c>
      <c r="E245" s="39"/>
      <c r="F245" s="231" t="s">
        <v>365</v>
      </c>
      <c r="G245" s="39"/>
      <c r="H245" s="39"/>
      <c r="I245" s="232"/>
      <c r="J245" s="39"/>
      <c r="K245" s="39"/>
      <c r="L245" s="43"/>
      <c r="M245" s="233"/>
      <c r="N245" s="234"/>
      <c r="O245" s="90"/>
      <c r="P245" s="90"/>
      <c r="Q245" s="90"/>
      <c r="R245" s="90"/>
      <c r="S245" s="90"/>
      <c r="T245" s="91"/>
      <c r="U245" s="37"/>
      <c r="V245" s="37"/>
      <c r="W245" s="37"/>
      <c r="X245" s="37"/>
      <c r="Y245" s="37"/>
      <c r="Z245" s="37"/>
      <c r="AA245" s="37"/>
      <c r="AB245" s="37"/>
      <c r="AC245" s="37"/>
      <c r="AD245" s="37"/>
      <c r="AE245" s="37"/>
      <c r="AT245" s="16" t="s">
        <v>123</v>
      </c>
      <c r="AU245" s="16" t="s">
        <v>81</v>
      </c>
    </row>
    <row r="246" s="2" customFormat="1">
      <c r="A246" s="37"/>
      <c r="B246" s="38"/>
      <c r="C246" s="39"/>
      <c r="D246" s="230" t="s">
        <v>345</v>
      </c>
      <c r="E246" s="39"/>
      <c r="F246" s="267" t="s">
        <v>366</v>
      </c>
      <c r="G246" s="39"/>
      <c r="H246" s="39"/>
      <c r="I246" s="232"/>
      <c r="J246" s="39"/>
      <c r="K246" s="39"/>
      <c r="L246" s="43"/>
      <c r="M246" s="233"/>
      <c r="N246" s="234"/>
      <c r="O246" s="90"/>
      <c r="P246" s="90"/>
      <c r="Q246" s="90"/>
      <c r="R246" s="90"/>
      <c r="S246" s="90"/>
      <c r="T246" s="91"/>
      <c r="U246" s="37"/>
      <c r="V246" s="37"/>
      <c r="W246" s="37"/>
      <c r="X246" s="37"/>
      <c r="Y246" s="37"/>
      <c r="Z246" s="37"/>
      <c r="AA246" s="37"/>
      <c r="AB246" s="37"/>
      <c r="AC246" s="37"/>
      <c r="AD246" s="37"/>
      <c r="AE246" s="37"/>
      <c r="AT246" s="16" t="s">
        <v>345</v>
      </c>
      <c r="AU246" s="16" t="s">
        <v>81</v>
      </c>
    </row>
    <row r="247" s="13" customFormat="1">
      <c r="A247" s="13"/>
      <c r="B247" s="235"/>
      <c r="C247" s="236"/>
      <c r="D247" s="230" t="s">
        <v>125</v>
      </c>
      <c r="E247" s="237" t="s">
        <v>1</v>
      </c>
      <c r="F247" s="238" t="s">
        <v>367</v>
      </c>
      <c r="G247" s="236"/>
      <c r="H247" s="239">
        <v>284.50799999999998</v>
      </c>
      <c r="I247" s="240"/>
      <c r="J247" s="236"/>
      <c r="K247" s="236"/>
      <c r="L247" s="241"/>
      <c r="M247" s="242"/>
      <c r="N247" s="243"/>
      <c r="O247" s="243"/>
      <c r="P247" s="243"/>
      <c r="Q247" s="243"/>
      <c r="R247" s="243"/>
      <c r="S247" s="243"/>
      <c r="T247" s="244"/>
      <c r="U247" s="13"/>
      <c r="V247" s="13"/>
      <c r="W247" s="13"/>
      <c r="X247" s="13"/>
      <c r="Y247" s="13"/>
      <c r="Z247" s="13"/>
      <c r="AA247" s="13"/>
      <c r="AB247" s="13"/>
      <c r="AC247" s="13"/>
      <c r="AD247" s="13"/>
      <c r="AE247" s="13"/>
      <c r="AT247" s="245" t="s">
        <v>125</v>
      </c>
      <c r="AU247" s="245" t="s">
        <v>81</v>
      </c>
      <c r="AV247" s="13" t="s">
        <v>83</v>
      </c>
      <c r="AW247" s="13" t="s">
        <v>30</v>
      </c>
      <c r="AX247" s="13" t="s">
        <v>73</v>
      </c>
      <c r="AY247" s="245" t="s">
        <v>113</v>
      </c>
    </row>
    <row r="248" s="14" customFormat="1">
      <c r="A248" s="14"/>
      <c r="B248" s="246"/>
      <c r="C248" s="247"/>
      <c r="D248" s="230" t="s">
        <v>125</v>
      </c>
      <c r="E248" s="248" t="s">
        <v>1</v>
      </c>
      <c r="F248" s="249" t="s">
        <v>127</v>
      </c>
      <c r="G248" s="247"/>
      <c r="H248" s="250">
        <v>284.50799999999998</v>
      </c>
      <c r="I248" s="251"/>
      <c r="J248" s="247"/>
      <c r="K248" s="247"/>
      <c r="L248" s="252"/>
      <c r="M248" s="253"/>
      <c r="N248" s="254"/>
      <c r="O248" s="254"/>
      <c r="P248" s="254"/>
      <c r="Q248" s="254"/>
      <c r="R248" s="254"/>
      <c r="S248" s="254"/>
      <c r="T248" s="255"/>
      <c r="U248" s="14"/>
      <c r="V248" s="14"/>
      <c r="W248" s="14"/>
      <c r="X248" s="14"/>
      <c r="Y248" s="14"/>
      <c r="Z248" s="14"/>
      <c r="AA248" s="14"/>
      <c r="AB248" s="14"/>
      <c r="AC248" s="14"/>
      <c r="AD248" s="14"/>
      <c r="AE248" s="14"/>
      <c r="AT248" s="256" t="s">
        <v>125</v>
      </c>
      <c r="AU248" s="256" t="s">
        <v>81</v>
      </c>
      <c r="AV248" s="14" t="s">
        <v>121</v>
      </c>
      <c r="AW248" s="14" t="s">
        <v>30</v>
      </c>
      <c r="AX248" s="14" t="s">
        <v>81</v>
      </c>
      <c r="AY248" s="256" t="s">
        <v>113</v>
      </c>
    </row>
    <row r="249" s="2" customFormat="1" ht="33" customHeight="1">
      <c r="A249" s="37"/>
      <c r="B249" s="38"/>
      <c r="C249" s="217" t="s">
        <v>368</v>
      </c>
      <c r="D249" s="217" t="s">
        <v>116</v>
      </c>
      <c r="E249" s="218" t="s">
        <v>369</v>
      </c>
      <c r="F249" s="219" t="s">
        <v>370</v>
      </c>
      <c r="G249" s="220" t="s">
        <v>176</v>
      </c>
      <c r="H249" s="221">
        <v>6</v>
      </c>
      <c r="I249" s="222"/>
      <c r="J249" s="223">
        <f>ROUND(I249*H249,2)</f>
        <v>0</v>
      </c>
      <c r="K249" s="219" t="s">
        <v>120</v>
      </c>
      <c r="L249" s="43"/>
      <c r="M249" s="224" t="s">
        <v>1</v>
      </c>
      <c r="N249" s="225" t="s">
        <v>38</v>
      </c>
      <c r="O249" s="90"/>
      <c r="P249" s="226">
        <f>O249*H249</f>
        <v>0</v>
      </c>
      <c r="Q249" s="226">
        <v>0</v>
      </c>
      <c r="R249" s="226">
        <f>Q249*H249</f>
        <v>0</v>
      </c>
      <c r="S249" s="226">
        <v>0</v>
      </c>
      <c r="T249" s="227">
        <f>S249*H249</f>
        <v>0</v>
      </c>
      <c r="U249" s="37"/>
      <c r="V249" s="37"/>
      <c r="W249" s="37"/>
      <c r="X249" s="37"/>
      <c r="Y249" s="37"/>
      <c r="Z249" s="37"/>
      <c r="AA249" s="37"/>
      <c r="AB249" s="37"/>
      <c r="AC249" s="37"/>
      <c r="AD249" s="37"/>
      <c r="AE249" s="37"/>
      <c r="AR249" s="228" t="s">
        <v>207</v>
      </c>
      <c r="AT249" s="228" t="s">
        <v>116</v>
      </c>
      <c r="AU249" s="228" t="s">
        <v>81</v>
      </c>
      <c r="AY249" s="16" t="s">
        <v>113</v>
      </c>
      <c r="BE249" s="229">
        <f>IF(N249="základní",J249,0)</f>
        <v>0</v>
      </c>
      <c r="BF249" s="229">
        <f>IF(N249="snížená",J249,0)</f>
        <v>0</v>
      </c>
      <c r="BG249" s="229">
        <f>IF(N249="zákl. přenesená",J249,0)</f>
        <v>0</v>
      </c>
      <c r="BH249" s="229">
        <f>IF(N249="sníž. přenesená",J249,0)</f>
        <v>0</v>
      </c>
      <c r="BI249" s="229">
        <f>IF(N249="nulová",J249,0)</f>
        <v>0</v>
      </c>
      <c r="BJ249" s="16" t="s">
        <v>81</v>
      </c>
      <c r="BK249" s="229">
        <f>ROUND(I249*H249,2)</f>
        <v>0</v>
      </c>
      <c r="BL249" s="16" t="s">
        <v>207</v>
      </c>
      <c r="BM249" s="228" t="s">
        <v>371</v>
      </c>
    </row>
    <row r="250" s="2" customFormat="1">
      <c r="A250" s="37"/>
      <c r="B250" s="38"/>
      <c r="C250" s="39"/>
      <c r="D250" s="230" t="s">
        <v>123</v>
      </c>
      <c r="E250" s="39"/>
      <c r="F250" s="231" t="s">
        <v>372</v>
      </c>
      <c r="G250" s="39"/>
      <c r="H250" s="39"/>
      <c r="I250" s="232"/>
      <c r="J250" s="39"/>
      <c r="K250" s="39"/>
      <c r="L250" s="43"/>
      <c r="M250" s="233"/>
      <c r="N250" s="234"/>
      <c r="O250" s="90"/>
      <c r="P250" s="90"/>
      <c r="Q250" s="90"/>
      <c r="R250" s="90"/>
      <c r="S250" s="90"/>
      <c r="T250" s="91"/>
      <c r="U250" s="37"/>
      <c r="V250" s="37"/>
      <c r="W250" s="37"/>
      <c r="X250" s="37"/>
      <c r="Y250" s="37"/>
      <c r="Z250" s="37"/>
      <c r="AA250" s="37"/>
      <c r="AB250" s="37"/>
      <c r="AC250" s="37"/>
      <c r="AD250" s="37"/>
      <c r="AE250" s="37"/>
      <c r="AT250" s="16" t="s">
        <v>123</v>
      </c>
      <c r="AU250" s="16" t="s">
        <v>81</v>
      </c>
    </row>
    <row r="251" s="2" customFormat="1">
      <c r="A251" s="37"/>
      <c r="B251" s="38"/>
      <c r="C251" s="39"/>
      <c r="D251" s="230" t="s">
        <v>345</v>
      </c>
      <c r="E251" s="39"/>
      <c r="F251" s="267" t="s">
        <v>373</v>
      </c>
      <c r="G251" s="39"/>
      <c r="H251" s="39"/>
      <c r="I251" s="232"/>
      <c r="J251" s="39"/>
      <c r="K251" s="39"/>
      <c r="L251" s="43"/>
      <c r="M251" s="233"/>
      <c r="N251" s="234"/>
      <c r="O251" s="90"/>
      <c r="P251" s="90"/>
      <c r="Q251" s="90"/>
      <c r="R251" s="90"/>
      <c r="S251" s="90"/>
      <c r="T251" s="91"/>
      <c r="U251" s="37"/>
      <c r="V251" s="37"/>
      <c r="W251" s="37"/>
      <c r="X251" s="37"/>
      <c r="Y251" s="37"/>
      <c r="Z251" s="37"/>
      <c r="AA251" s="37"/>
      <c r="AB251" s="37"/>
      <c r="AC251" s="37"/>
      <c r="AD251" s="37"/>
      <c r="AE251" s="37"/>
      <c r="AT251" s="16" t="s">
        <v>345</v>
      </c>
      <c r="AU251" s="16" t="s">
        <v>81</v>
      </c>
    </row>
    <row r="252" s="2" customFormat="1" ht="24.15" customHeight="1">
      <c r="A252" s="37"/>
      <c r="B252" s="38"/>
      <c r="C252" s="217" t="s">
        <v>374</v>
      </c>
      <c r="D252" s="217" t="s">
        <v>116</v>
      </c>
      <c r="E252" s="218" t="s">
        <v>375</v>
      </c>
      <c r="F252" s="219" t="s">
        <v>376</v>
      </c>
      <c r="G252" s="220" t="s">
        <v>176</v>
      </c>
      <c r="H252" s="221">
        <v>2</v>
      </c>
      <c r="I252" s="222"/>
      <c r="J252" s="223">
        <f>ROUND(I252*H252,2)</f>
        <v>0</v>
      </c>
      <c r="K252" s="219" t="s">
        <v>120</v>
      </c>
      <c r="L252" s="43"/>
      <c r="M252" s="224" t="s">
        <v>1</v>
      </c>
      <c r="N252" s="225" t="s">
        <v>38</v>
      </c>
      <c r="O252" s="90"/>
      <c r="P252" s="226">
        <f>O252*H252</f>
        <v>0</v>
      </c>
      <c r="Q252" s="226">
        <v>0</v>
      </c>
      <c r="R252" s="226">
        <f>Q252*H252</f>
        <v>0</v>
      </c>
      <c r="S252" s="226">
        <v>0</v>
      </c>
      <c r="T252" s="227">
        <f>S252*H252</f>
        <v>0</v>
      </c>
      <c r="U252" s="37"/>
      <c r="V252" s="37"/>
      <c r="W252" s="37"/>
      <c r="X252" s="37"/>
      <c r="Y252" s="37"/>
      <c r="Z252" s="37"/>
      <c r="AA252" s="37"/>
      <c r="AB252" s="37"/>
      <c r="AC252" s="37"/>
      <c r="AD252" s="37"/>
      <c r="AE252" s="37"/>
      <c r="AR252" s="228" t="s">
        <v>121</v>
      </c>
      <c r="AT252" s="228" t="s">
        <v>116</v>
      </c>
      <c r="AU252" s="228" t="s">
        <v>81</v>
      </c>
      <c r="AY252" s="16" t="s">
        <v>113</v>
      </c>
      <c r="BE252" s="229">
        <f>IF(N252="základní",J252,0)</f>
        <v>0</v>
      </c>
      <c r="BF252" s="229">
        <f>IF(N252="snížená",J252,0)</f>
        <v>0</v>
      </c>
      <c r="BG252" s="229">
        <f>IF(N252="zákl. přenesená",J252,0)</f>
        <v>0</v>
      </c>
      <c r="BH252" s="229">
        <f>IF(N252="sníž. přenesená",J252,0)</f>
        <v>0</v>
      </c>
      <c r="BI252" s="229">
        <f>IF(N252="nulová",J252,0)</f>
        <v>0</v>
      </c>
      <c r="BJ252" s="16" t="s">
        <v>81</v>
      </c>
      <c r="BK252" s="229">
        <f>ROUND(I252*H252,2)</f>
        <v>0</v>
      </c>
      <c r="BL252" s="16" t="s">
        <v>121</v>
      </c>
      <c r="BM252" s="228" t="s">
        <v>377</v>
      </c>
    </row>
    <row r="253" s="2" customFormat="1">
      <c r="A253" s="37"/>
      <c r="B253" s="38"/>
      <c r="C253" s="39"/>
      <c r="D253" s="230" t="s">
        <v>123</v>
      </c>
      <c r="E253" s="39"/>
      <c r="F253" s="231" t="s">
        <v>378</v>
      </c>
      <c r="G253" s="39"/>
      <c r="H253" s="39"/>
      <c r="I253" s="232"/>
      <c r="J253" s="39"/>
      <c r="K253" s="39"/>
      <c r="L253" s="43"/>
      <c r="M253" s="233"/>
      <c r="N253" s="234"/>
      <c r="O253" s="90"/>
      <c r="P253" s="90"/>
      <c r="Q253" s="90"/>
      <c r="R253" s="90"/>
      <c r="S253" s="90"/>
      <c r="T253" s="91"/>
      <c r="U253" s="37"/>
      <c r="V253" s="37"/>
      <c r="W253" s="37"/>
      <c r="X253" s="37"/>
      <c r="Y253" s="37"/>
      <c r="Z253" s="37"/>
      <c r="AA253" s="37"/>
      <c r="AB253" s="37"/>
      <c r="AC253" s="37"/>
      <c r="AD253" s="37"/>
      <c r="AE253" s="37"/>
      <c r="AT253" s="16" t="s">
        <v>123</v>
      </c>
      <c r="AU253" s="16" t="s">
        <v>81</v>
      </c>
    </row>
    <row r="254" s="2" customFormat="1">
      <c r="A254" s="37"/>
      <c r="B254" s="38"/>
      <c r="C254" s="39"/>
      <c r="D254" s="230" t="s">
        <v>345</v>
      </c>
      <c r="E254" s="39"/>
      <c r="F254" s="267" t="s">
        <v>379</v>
      </c>
      <c r="G254" s="39"/>
      <c r="H254" s="39"/>
      <c r="I254" s="232"/>
      <c r="J254" s="39"/>
      <c r="K254" s="39"/>
      <c r="L254" s="43"/>
      <c r="M254" s="233"/>
      <c r="N254" s="234"/>
      <c r="O254" s="90"/>
      <c r="P254" s="90"/>
      <c r="Q254" s="90"/>
      <c r="R254" s="90"/>
      <c r="S254" s="90"/>
      <c r="T254" s="91"/>
      <c r="U254" s="37"/>
      <c r="V254" s="37"/>
      <c r="W254" s="37"/>
      <c r="X254" s="37"/>
      <c r="Y254" s="37"/>
      <c r="Z254" s="37"/>
      <c r="AA254" s="37"/>
      <c r="AB254" s="37"/>
      <c r="AC254" s="37"/>
      <c r="AD254" s="37"/>
      <c r="AE254" s="37"/>
      <c r="AT254" s="16" t="s">
        <v>345</v>
      </c>
      <c r="AU254" s="16" t="s">
        <v>81</v>
      </c>
    </row>
    <row r="255" s="2" customFormat="1" ht="16.5" customHeight="1">
      <c r="A255" s="37"/>
      <c r="B255" s="38"/>
      <c r="C255" s="217" t="s">
        <v>380</v>
      </c>
      <c r="D255" s="217" t="s">
        <v>116</v>
      </c>
      <c r="E255" s="218" t="s">
        <v>381</v>
      </c>
      <c r="F255" s="219" t="s">
        <v>382</v>
      </c>
      <c r="G255" s="220" t="s">
        <v>274</v>
      </c>
      <c r="H255" s="221">
        <v>2.246</v>
      </c>
      <c r="I255" s="222"/>
      <c r="J255" s="223">
        <f>ROUND(I255*H255,2)</f>
        <v>0</v>
      </c>
      <c r="K255" s="219" t="s">
        <v>120</v>
      </c>
      <c r="L255" s="43"/>
      <c r="M255" s="224" t="s">
        <v>1</v>
      </c>
      <c r="N255" s="225" t="s">
        <v>38</v>
      </c>
      <c r="O255" s="90"/>
      <c r="P255" s="226">
        <f>O255*H255</f>
        <v>0</v>
      </c>
      <c r="Q255" s="226">
        <v>0</v>
      </c>
      <c r="R255" s="226">
        <f>Q255*H255</f>
        <v>0</v>
      </c>
      <c r="S255" s="226">
        <v>0</v>
      </c>
      <c r="T255" s="227">
        <f>S255*H255</f>
        <v>0</v>
      </c>
      <c r="U255" s="37"/>
      <c r="V255" s="37"/>
      <c r="W255" s="37"/>
      <c r="X255" s="37"/>
      <c r="Y255" s="37"/>
      <c r="Z255" s="37"/>
      <c r="AA255" s="37"/>
      <c r="AB255" s="37"/>
      <c r="AC255" s="37"/>
      <c r="AD255" s="37"/>
      <c r="AE255" s="37"/>
      <c r="AR255" s="228" t="s">
        <v>207</v>
      </c>
      <c r="AT255" s="228" t="s">
        <v>116</v>
      </c>
      <c r="AU255" s="228" t="s">
        <v>81</v>
      </c>
      <c r="AY255" s="16" t="s">
        <v>113</v>
      </c>
      <c r="BE255" s="229">
        <f>IF(N255="základní",J255,0)</f>
        <v>0</v>
      </c>
      <c r="BF255" s="229">
        <f>IF(N255="snížená",J255,0)</f>
        <v>0</v>
      </c>
      <c r="BG255" s="229">
        <f>IF(N255="zákl. přenesená",J255,0)</f>
        <v>0</v>
      </c>
      <c r="BH255" s="229">
        <f>IF(N255="sníž. přenesená",J255,0)</f>
        <v>0</v>
      </c>
      <c r="BI255" s="229">
        <f>IF(N255="nulová",J255,0)</f>
        <v>0</v>
      </c>
      <c r="BJ255" s="16" t="s">
        <v>81</v>
      </c>
      <c r="BK255" s="229">
        <f>ROUND(I255*H255,2)</f>
        <v>0</v>
      </c>
      <c r="BL255" s="16" t="s">
        <v>207</v>
      </c>
      <c r="BM255" s="228" t="s">
        <v>383</v>
      </c>
    </row>
    <row r="256" s="2" customFormat="1">
      <c r="A256" s="37"/>
      <c r="B256" s="38"/>
      <c r="C256" s="39"/>
      <c r="D256" s="230" t="s">
        <v>123</v>
      </c>
      <c r="E256" s="39"/>
      <c r="F256" s="231" t="s">
        <v>384</v>
      </c>
      <c r="G256" s="39"/>
      <c r="H256" s="39"/>
      <c r="I256" s="232"/>
      <c r="J256" s="39"/>
      <c r="K256" s="39"/>
      <c r="L256" s="43"/>
      <c r="M256" s="233"/>
      <c r="N256" s="234"/>
      <c r="O256" s="90"/>
      <c r="P256" s="90"/>
      <c r="Q256" s="90"/>
      <c r="R256" s="90"/>
      <c r="S256" s="90"/>
      <c r="T256" s="91"/>
      <c r="U256" s="37"/>
      <c r="V256" s="37"/>
      <c r="W256" s="37"/>
      <c r="X256" s="37"/>
      <c r="Y256" s="37"/>
      <c r="Z256" s="37"/>
      <c r="AA256" s="37"/>
      <c r="AB256" s="37"/>
      <c r="AC256" s="37"/>
      <c r="AD256" s="37"/>
      <c r="AE256" s="37"/>
      <c r="AT256" s="16" t="s">
        <v>123</v>
      </c>
      <c r="AU256" s="16" t="s">
        <v>81</v>
      </c>
    </row>
    <row r="257" s="13" customFormat="1">
      <c r="A257" s="13"/>
      <c r="B257" s="235"/>
      <c r="C257" s="236"/>
      <c r="D257" s="230" t="s">
        <v>125</v>
      </c>
      <c r="E257" s="237" t="s">
        <v>1</v>
      </c>
      <c r="F257" s="238" t="s">
        <v>385</v>
      </c>
      <c r="G257" s="236"/>
      <c r="H257" s="239">
        <v>2.246</v>
      </c>
      <c r="I257" s="240"/>
      <c r="J257" s="236"/>
      <c r="K257" s="236"/>
      <c r="L257" s="241"/>
      <c r="M257" s="242"/>
      <c r="N257" s="243"/>
      <c r="O257" s="243"/>
      <c r="P257" s="243"/>
      <c r="Q257" s="243"/>
      <c r="R257" s="243"/>
      <c r="S257" s="243"/>
      <c r="T257" s="244"/>
      <c r="U257" s="13"/>
      <c r="V257" s="13"/>
      <c r="W257" s="13"/>
      <c r="X257" s="13"/>
      <c r="Y257" s="13"/>
      <c r="Z257" s="13"/>
      <c r="AA257" s="13"/>
      <c r="AB257" s="13"/>
      <c r="AC257" s="13"/>
      <c r="AD257" s="13"/>
      <c r="AE257" s="13"/>
      <c r="AT257" s="245" t="s">
        <v>125</v>
      </c>
      <c r="AU257" s="245" t="s">
        <v>81</v>
      </c>
      <c r="AV257" s="13" t="s">
        <v>83</v>
      </c>
      <c r="AW257" s="13" t="s">
        <v>30</v>
      </c>
      <c r="AX257" s="13" t="s">
        <v>81</v>
      </c>
      <c r="AY257" s="245" t="s">
        <v>113</v>
      </c>
    </row>
    <row r="258" s="2" customFormat="1" ht="24.15" customHeight="1">
      <c r="A258" s="37"/>
      <c r="B258" s="38"/>
      <c r="C258" s="217" t="s">
        <v>386</v>
      </c>
      <c r="D258" s="217" t="s">
        <v>116</v>
      </c>
      <c r="E258" s="218" t="s">
        <v>387</v>
      </c>
      <c r="F258" s="219" t="s">
        <v>388</v>
      </c>
      <c r="G258" s="220" t="s">
        <v>274</v>
      </c>
      <c r="H258" s="221">
        <v>6.8639999999999999</v>
      </c>
      <c r="I258" s="222"/>
      <c r="J258" s="223">
        <f>ROUND(I258*H258,2)</f>
        <v>0</v>
      </c>
      <c r="K258" s="219" t="s">
        <v>120</v>
      </c>
      <c r="L258" s="43"/>
      <c r="M258" s="224" t="s">
        <v>1</v>
      </c>
      <c r="N258" s="225" t="s">
        <v>38</v>
      </c>
      <c r="O258" s="90"/>
      <c r="P258" s="226">
        <f>O258*H258</f>
        <v>0</v>
      </c>
      <c r="Q258" s="226">
        <v>0</v>
      </c>
      <c r="R258" s="226">
        <f>Q258*H258</f>
        <v>0</v>
      </c>
      <c r="S258" s="226">
        <v>0</v>
      </c>
      <c r="T258" s="227">
        <f>S258*H258</f>
        <v>0</v>
      </c>
      <c r="U258" s="37"/>
      <c r="V258" s="37"/>
      <c r="W258" s="37"/>
      <c r="X258" s="37"/>
      <c r="Y258" s="37"/>
      <c r="Z258" s="37"/>
      <c r="AA258" s="37"/>
      <c r="AB258" s="37"/>
      <c r="AC258" s="37"/>
      <c r="AD258" s="37"/>
      <c r="AE258" s="37"/>
      <c r="AR258" s="228" t="s">
        <v>207</v>
      </c>
      <c r="AT258" s="228" t="s">
        <v>116</v>
      </c>
      <c r="AU258" s="228" t="s">
        <v>81</v>
      </c>
      <c r="AY258" s="16" t="s">
        <v>113</v>
      </c>
      <c r="BE258" s="229">
        <f>IF(N258="základní",J258,0)</f>
        <v>0</v>
      </c>
      <c r="BF258" s="229">
        <f>IF(N258="snížená",J258,0)</f>
        <v>0</v>
      </c>
      <c r="BG258" s="229">
        <f>IF(N258="zákl. přenesená",J258,0)</f>
        <v>0</v>
      </c>
      <c r="BH258" s="229">
        <f>IF(N258="sníž. přenesená",J258,0)</f>
        <v>0</v>
      </c>
      <c r="BI258" s="229">
        <f>IF(N258="nulová",J258,0)</f>
        <v>0</v>
      </c>
      <c r="BJ258" s="16" t="s">
        <v>81</v>
      </c>
      <c r="BK258" s="229">
        <f>ROUND(I258*H258,2)</f>
        <v>0</v>
      </c>
      <c r="BL258" s="16" t="s">
        <v>207</v>
      </c>
      <c r="BM258" s="228" t="s">
        <v>389</v>
      </c>
    </row>
    <row r="259" s="2" customFormat="1">
      <c r="A259" s="37"/>
      <c r="B259" s="38"/>
      <c r="C259" s="39"/>
      <c r="D259" s="230" t="s">
        <v>123</v>
      </c>
      <c r="E259" s="39"/>
      <c r="F259" s="231" t="s">
        <v>390</v>
      </c>
      <c r="G259" s="39"/>
      <c r="H259" s="39"/>
      <c r="I259" s="232"/>
      <c r="J259" s="39"/>
      <c r="K259" s="39"/>
      <c r="L259" s="43"/>
      <c r="M259" s="233"/>
      <c r="N259" s="234"/>
      <c r="O259" s="90"/>
      <c r="P259" s="90"/>
      <c r="Q259" s="90"/>
      <c r="R259" s="90"/>
      <c r="S259" s="90"/>
      <c r="T259" s="91"/>
      <c r="U259" s="37"/>
      <c r="V259" s="37"/>
      <c r="W259" s="37"/>
      <c r="X259" s="37"/>
      <c r="Y259" s="37"/>
      <c r="Z259" s="37"/>
      <c r="AA259" s="37"/>
      <c r="AB259" s="37"/>
      <c r="AC259" s="37"/>
      <c r="AD259" s="37"/>
      <c r="AE259" s="37"/>
      <c r="AT259" s="16" t="s">
        <v>123</v>
      </c>
      <c r="AU259" s="16" t="s">
        <v>81</v>
      </c>
    </row>
    <row r="260" s="13" customFormat="1">
      <c r="A260" s="13"/>
      <c r="B260" s="235"/>
      <c r="C260" s="236"/>
      <c r="D260" s="230" t="s">
        <v>125</v>
      </c>
      <c r="E260" s="237" t="s">
        <v>1</v>
      </c>
      <c r="F260" s="238" t="s">
        <v>391</v>
      </c>
      <c r="G260" s="236"/>
      <c r="H260" s="239">
        <v>6.8639999999999999</v>
      </c>
      <c r="I260" s="240"/>
      <c r="J260" s="236"/>
      <c r="K260" s="236"/>
      <c r="L260" s="241"/>
      <c r="M260" s="242"/>
      <c r="N260" s="243"/>
      <c r="O260" s="243"/>
      <c r="P260" s="243"/>
      <c r="Q260" s="243"/>
      <c r="R260" s="243"/>
      <c r="S260" s="243"/>
      <c r="T260" s="244"/>
      <c r="U260" s="13"/>
      <c r="V260" s="13"/>
      <c r="W260" s="13"/>
      <c r="X260" s="13"/>
      <c r="Y260" s="13"/>
      <c r="Z260" s="13"/>
      <c r="AA260" s="13"/>
      <c r="AB260" s="13"/>
      <c r="AC260" s="13"/>
      <c r="AD260" s="13"/>
      <c r="AE260" s="13"/>
      <c r="AT260" s="245" t="s">
        <v>125</v>
      </c>
      <c r="AU260" s="245" t="s">
        <v>81</v>
      </c>
      <c r="AV260" s="13" t="s">
        <v>83</v>
      </c>
      <c r="AW260" s="13" t="s">
        <v>30</v>
      </c>
      <c r="AX260" s="13" t="s">
        <v>73</v>
      </c>
      <c r="AY260" s="245" t="s">
        <v>113</v>
      </c>
    </row>
    <row r="261" s="14" customFormat="1">
      <c r="A261" s="14"/>
      <c r="B261" s="246"/>
      <c r="C261" s="247"/>
      <c r="D261" s="230" t="s">
        <v>125</v>
      </c>
      <c r="E261" s="248" t="s">
        <v>1</v>
      </c>
      <c r="F261" s="249" t="s">
        <v>127</v>
      </c>
      <c r="G261" s="247"/>
      <c r="H261" s="250">
        <v>6.8639999999999999</v>
      </c>
      <c r="I261" s="251"/>
      <c r="J261" s="247"/>
      <c r="K261" s="247"/>
      <c r="L261" s="252"/>
      <c r="M261" s="268"/>
      <c r="N261" s="269"/>
      <c r="O261" s="269"/>
      <c r="P261" s="269"/>
      <c r="Q261" s="269"/>
      <c r="R261" s="269"/>
      <c r="S261" s="269"/>
      <c r="T261" s="270"/>
      <c r="U261" s="14"/>
      <c r="V261" s="14"/>
      <c r="W261" s="14"/>
      <c r="X261" s="14"/>
      <c r="Y261" s="14"/>
      <c r="Z261" s="14"/>
      <c r="AA261" s="14"/>
      <c r="AB261" s="14"/>
      <c r="AC261" s="14"/>
      <c r="AD261" s="14"/>
      <c r="AE261" s="14"/>
      <c r="AT261" s="256" t="s">
        <v>125</v>
      </c>
      <c r="AU261" s="256" t="s">
        <v>81</v>
      </c>
      <c r="AV261" s="14" t="s">
        <v>121</v>
      </c>
      <c r="AW261" s="14" t="s">
        <v>30</v>
      </c>
      <c r="AX261" s="14" t="s">
        <v>81</v>
      </c>
      <c r="AY261" s="256" t="s">
        <v>113</v>
      </c>
    </row>
    <row r="262" s="2" customFormat="1" ht="6.96" customHeight="1">
      <c r="A262" s="37"/>
      <c r="B262" s="65"/>
      <c r="C262" s="66"/>
      <c r="D262" s="66"/>
      <c r="E262" s="66"/>
      <c r="F262" s="66"/>
      <c r="G262" s="66"/>
      <c r="H262" s="66"/>
      <c r="I262" s="66"/>
      <c r="J262" s="66"/>
      <c r="K262" s="66"/>
      <c r="L262" s="43"/>
      <c r="M262" s="37"/>
      <c r="O262" s="37"/>
      <c r="P262" s="37"/>
      <c r="Q262" s="37"/>
      <c r="R262" s="37"/>
      <c r="S262" s="37"/>
      <c r="T262" s="37"/>
      <c r="U262" s="37"/>
      <c r="V262" s="37"/>
      <c r="W262" s="37"/>
      <c r="X262" s="37"/>
      <c r="Y262" s="37"/>
      <c r="Z262" s="37"/>
      <c r="AA262" s="37"/>
      <c r="AB262" s="37"/>
      <c r="AC262" s="37"/>
      <c r="AD262" s="37"/>
      <c r="AE262" s="37"/>
    </row>
  </sheetData>
  <sheetProtection sheet="1" autoFilter="0" formatColumns="0" formatRows="0" objects="1" scenarios="1" spinCount="100000" saltValue="MZOF92zvaoQdxjxc4rsBitSZjWs2sgjGZ8+qvypdXf0/XuI7ggyo7Dw3Ghj5suqTK5y9jX2dYgrhtxl6MwWV8A==" hashValue="vLOLn4Ub2Bx07cw70sJmwg9RPNOE94pJUqnbaxwOJcL94PP4NnhCXOVr8p7uPVCLD3HaEOKsnEVvDs/kHVPdTA==" algorithmName="SHA-512" password="CC35"/>
  <autoFilter ref="C118:K261"/>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86</v>
      </c>
    </row>
    <row r="3" s="1" customFormat="1" ht="6.96" customHeight="1">
      <c r="B3" s="135"/>
      <c r="C3" s="136"/>
      <c r="D3" s="136"/>
      <c r="E3" s="136"/>
      <c r="F3" s="136"/>
      <c r="G3" s="136"/>
      <c r="H3" s="136"/>
      <c r="I3" s="136"/>
      <c r="J3" s="136"/>
      <c r="K3" s="136"/>
      <c r="L3" s="19"/>
      <c r="AT3" s="16" t="s">
        <v>83</v>
      </c>
    </row>
    <row r="4" s="1" customFormat="1" ht="24.96" customHeight="1">
      <c r="B4" s="19"/>
      <c r="D4" s="137" t="s">
        <v>87</v>
      </c>
      <c r="L4" s="19"/>
      <c r="M4" s="138" t="s">
        <v>10</v>
      </c>
      <c r="AT4" s="16" t="s">
        <v>4</v>
      </c>
    </row>
    <row r="5" s="1" customFormat="1" ht="6.96" customHeight="1">
      <c r="B5" s="19"/>
      <c r="L5" s="19"/>
    </row>
    <row r="6" s="1" customFormat="1" ht="12" customHeight="1">
      <c r="B6" s="19"/>
      <c r="D6" s="139" t="s">
        <v>16</v>
      </c>
      <c r="L6" s="19"/>
    </row>
    <row r="7" s="1" customFormat="1" ht="16.5" customHeight="1">
      <c r="B7" s="19"/>
      <c r="E7" s="140" t="str">
        <f>'Rekapitulace stavby'!K6</f>
        <v>Oprava trati v úseku Pivín - Bedihošť - 2. etapa</v>
      </c>
      <c r="F7" s="139"/>
      <c r="G7" s="139"/>
      <c r="H7" s="139"/>
      <c r="L7" s="19"/>
    </row>
    <row r="8" s="2" customFormat="1" ht="12" customHeight="1">
      <c r="A8" s="37"/>
      <c r="B8" s="43"/>
      <c r="C8" s="37"/>
      <c r="D8" s="139" t="s">
        <v>88</v>
      </c>
      <c r="E8" s="37"/>
      <c r="F8" s="37"/>
      <c r="G8" s="37"/>
      <c r="H8" s="37"/>
      <c r="I8" s="37"/>
      <c r="J8" s="37"/>
      <c r="K8" s="37"/>
      <c r="L8" s="62"/>
      <c r="S8" s="37"/>
      <c r="T8" s="37"/>
      <c r="U8" s="37"/>
      <c r="V8" s="37"/>
      <c r="W8" s="37"/>
      <c r="X8" s="37"/>
      <c r="Y8" s="37"/>
      <c r="Z8" s="37"/>
      <c r="AA8" s="37"/>
      <c r="AB8" s="37"/>
      <c r="AC8" s="37"/>
      <c r="AD8" s="37"/>
      <c r="AE8" s="37"/>
    </row>
    <row r="9" s="2" customFormat="1" ht="16.5" customHeight="1">
      <c r="A9" s="37"/>
      <c r="B9" s="43"/>
      <c r="C9" s="37"/>
      <c r="D9" s="37"/>
      <c r="E9" s="141" t="s">
        <v>392</v>
      </c>
      <c r="F9" s="37"/>
      <c r="G9" s="37"/>
      <c r="H9" s="37"/>
      <c r="I9" s="37"/>
      <c r="J9" s="37"/>
      <c r="K9" s="37"/>
      <c r="L9" s="62"/>
      <c r="S9" s="37"/>
      <c r="T9" s="37"/>
      <c r="U9" s="37"/>
      <c r="V9" s="37"/>
      <c r="W9" s="37"/>
      <c r="X9" s="37"/>
      <c r="Y9" s="37"/>
      <c r="Z9" s="37"/>
      <c r="AA9" s="37"/>
      <c r="AB9" s="37"/>
      <c r="AC9" s="37"/>
      <c r="AD9" s="37"/>
      <c r="AE9" s="37"/>
    </row>
    <row r="10" s="2" customFormat="1">
      <c r="A10" s="37"/>
      <c r="B10" s="43"/>
      <c r="C10" s="37"/>
      <c r="D10" s="37"/>
      <c r="E10" s="37"/>
      <c r="F10" s="37"/>
      <c r="G10" s="37"/>
      <c r="H10" s="37"/>
      <c r="I10" s="37"/>
      <c r="J10" s="37"/>
      <c r="K10" s="37"/>
      <c r="L10" s="62"/>
      <c r="S10" s="37"/>
      <c r="T10" s="37"/>
      <c r="U10" s="37"/>
      <c r="V10" s="37"/>
      <c r="W10" s="37"/>
      <c r="X10" s="37"/>
      <c r="Y10" s="37"/>
      <c r="Z10" s="37"/>
      <c r="AA10" s="37"/>
      <c r="AB10" s="37"/>
      <c r="AC10" s="37"/>
      <c r="AD10" s="37"/>
      <c r="AE10" s="37"/>
    </row>
    <row r="11" s="2" customFormat="1" ht="12" customHeight="1">
      <c r="A11" s="37"/>
      <c r="B11" s="43"/>
      <c r="C11" s="37"/>
      <c r="D11" s="139" t="s">
        <v>18</v>
      </c>
      <c r="E11" s="37"/>
      <c r="F11" s="142" t="s">
        <v>1</v>
      </c>
      <c r="G11" s="37"/>
      <c r="H11" s="37"/>
      <c r="I11" s="139" t="s">
        <v>19</v>
      </c>
      <c r="J11" s="142" t="s">
        <v>1</v>
      </c>
      <c r="K11" s="37"/>
      <c r="L11" s="62"/>
      <c r="S11" s="37"/>
      <c r="T11" s="37"/>
      <c r="U11" s="37"/>
      <c r="V11" s="37"/>
      <c r="W11" s="37"/>
      <c r="X11" s="37"/>
      <c r="Y11" s="37"/>
      <c r="Z11" s="37"/>
      <c r="AA11" s="37"/>
      <c r="AB11" s="37"/>
      <c r="AC11" s="37"/>
      <c r="AD11" s="37"/>
      <c r="AE11" s="37"/>
    </row>
    <row r="12" s="2" customFormat="1" ht="12" customHeight="1">
      <c r="A12" s="37"/>
      <c r="B12" s="43"/>
      <c r="C12" s="37"/>
      <c r="D12" s="139" t="s">
        <v>20</v>
      </c>
      <c r="E12" s="37"/>
      <c r="F12" s="142" t="s">
        <v>21</v>
      </c>
      <c r="G12" s="37"/>
      <c r="H12" s="37"/>
      <c r="I12" s="139" t="s">
        <v>22</v>
      </c>
      <c r="J12" s="143" t="str">
        <f>'Rekapitulace stavby'!AN8</f>
        <v>24. 3. 2023</v>
      </c>
      <c r="K12" s="37"/>
      <c r="L12" s="62"/>
      <c r="S12" s="37"/>
      <c r="T12" s="37"/>
      <c r="U12" s="37"/>
      <c r="V12" s="37"/>
      <c r="W12" s="37"/>
      <c r="X12" s="37"/>
      <c r="Y12" s="37"/>
      <c r="Z12" s="37"/>
      <c r="AA12" s="37"/>
      <c r="AB12" s="37"/>
      <c r="AC12" s="37"/>
      <c r="AD12" s="37"/>
      <c r="AE12" s="37"/>
    </row>
    <row r="13" s="2" customFormat="1" ht="10.8" customHeight="1">
      <c r="A13" s="37"/>
      <c r="B13" s="43"/>
      <c r="C13" s="37"/>
      <c r="D13" s="37"/>
      <c r="E13" s="37"/>
      <c r="F13" s="37"/>
      <c r="G13" s="37"/>
      <c r="H13" s="37"/>
      <c r="I13" s="37"/>
      <c r="J13" s="37"/>
      <c r="K13" s="37"/>
      <c r="L13" s="62"/>
      <c r="S13" s="37"/>
      <c r="T13" s="37"/>
      <c r="U13" s="37"/>
      <c r="V13" s="37"/>
      <c r="W13" s="37"/>
      <c r="X13" s="37"/>
      <c r="Y13" s="37"/>
      <c r="Z13" s="37"/>
      <c r="AA13" s="37"/>
      <c r="AB13" s="37"/>
      <c r="AC13" s="37"/>
      <c r="AD13" s="37"/>
      <c r="AE13" s="37"/>
    </row>
    <row r="14" s="2" customFormat="1" ht="12" customHeight="1">
      <c r="A14" s="37"/>
      <c r="B14" s="43"/>
      <c r="C14" s="37"/>
      <c r="D14" s="139" t="s">
        <v>24</v>
      </c>
      <c r="E14" s="37"/>
      <c r="F14" s="37"/>
      <c r="G14" s="37"/>
      <c r="H14" s="37"/>
      <c r="I14" s="139" t="s">
        <v>25</v>
      </c>
      <c r="J14" s="142" t="str">
        <f>IF('Rekapitulace stavby'!AN10="","",'Rekapitulace stavby'!AN10)</f>
        <v/>
      </c>
      <c r="K14" s="37"/>
      <c r="L14" s="62"/>
      <c r="S14" s="37"/>
      <c r="T14" s="37"/>
      <c r="U14" s="37"/>
      <c r="V14" s="37"/>
      <c r="W14" s="37"/>
      <c r="X14" s="37"/>
      <c r="Y14" s="37"/>
      <c r="Z14" s="37"/>
      <c r="AA14" s="37"/>
      <c r="AB14" s="37"/>
      <c r="AC14" s="37"/>
      <c r="AD14" s="37"/>
      <c r="AE14" s="37"/>
    </row>
    <row r="15" s="2" customFormat="1" ht="18" customHeight="1">
      <c r="A15" s="37"/>
      <c r="B15" s="43"/>
      <c r="C15" s="37"/>
      <c r="D15" s="37"/>
      <c r="E15" s="142" t="str">
        <f>IF('Rekapitulace stavby'!E11="","",'Rekapitulace stavby'!E11)</f>
        <v xml:space="preserve"> </v>
      </c>
      <c r="F15" s="37"/>
      <c r="G15" s="37"/>
      <c r="H15" s="37"/>
      <c r="I15" s="139" t="s">
        <v>26</v>
      </c>
      <c r="J15" s="142" t="str">
        <f>IF('Rekapitulace stavby'!AN11="","",'Rekapitulace stavby'!AN11)</f>
        <v/>
      </c>
      <c r="K15" s="37"/>
      <c r="L15" s="62"/>
      <c r="S15" s="37"/>
      <c r="T15" s="37"/>
      <c r="U15" s="37"/>
      <c r="V15" s="37"/>
      <c r="W15" s="37"/>
      <c r="X15" s="37"/>
      <c r="Y15" s="37"/>
      <c r="Z15" s="37"/>
      <c r="AA15" s="37"/>
      <c r="AB15" s="37"/>
      <c r="AC15" s="37"/>
      <c r="AD15" s="37"/>
      <c r="AE15" s="37"/>
    </row>
    <row r="16" s="2" customFormat="1" ht="6.96" customHeight="1">
      <c r="A16" s="37"/>
      <c r="B16" s="43"/>
      <c r="C16" s="37"/>
      <c r="D16" s="37"/>
      <c r="E16" s="37"/>
      <c r="F16" s="37"/>
      <c r="G16" s="37"/>
      <c r="H16" s="37"/>
      <c r="I16" s="37"/>
      <c r="J16" s="37"/>
      <c r="K16" s="37"/>
      <c r="L16" s="62"/>
      <c r="S16" s="37"/>
      <c r="T16" s="37"/>
      <c r="U16" s="37"/>
      <c r="V16" s="37"/>
      <c r="W16" s="37"/>
      <c r="X16" s="37"/>
      <c r="Y16" s="37"/>
      <c r="Z16" s="37"/>
      <c r="AA16" s="37"/>
      <c r="AB16" s="37"/>
      <c r="AC16" s="37"/>
      <c r="AD16" s="37"/>
      <c r="AE16" s="37"/>
    </row>
    <row r="17" s="2" customFormat="1" ht="12" customHeight="1">
      <c r="A17" s="37"/>
      <c r="B17" s="43"/>
      <c r="C17" s="37"/>
      <c r="D17" s="139" t="s">
        <v>27</v>
      </c>
      <c r="E17" s="37"/>
      <c r="F17" s="37"/>
      <c r="G17" s="37"/>
      <c r="H17" s="37"/>
      <c r="I17" s="139" t="s">
        <v>25</v>
      </c>
      <c r="J17" s="32" t="str">
        <f>'Rekapitulace stavby'!AN13</f>
        <v>Vyplň údaj</v>
      </c>
      <c r="K17" s="37"/>
      <c r="L17" s="62"/>
      <c r="S17" s="37"/>
      <c r="T17" s="37"/>
      <c r="U17" s="37"/>
      <c r="V17" s="37"/>
      <c r="W17" s="37"/>
      <c r="X17" s="37"/>
      <c r="Y17" s="37"/>
      <c r="Z17" s="37"/>
      <c r="AA17" s="37"/>
      <c r="AB17" s="37"/>
      <c r="AC17" s="37"/>
      <c r="AD17" s="37"/>
      <c r="AE17" s="37"/>
    </row>
    <row r="18" s="2" customFormat="1" ht="18" customHeight="1">
      <c r="A18" s="37"/>
      <c r="B18" s="43"/>
      <c r="C18" s="37"/>
      <c r="D18" s="37"/>
      <c r="E18" s="32" t="str">
        <f>'Rekapitulace stavby'!E14</f>
        <v>Vyplň údaj</v>
      </c>
      <c r="F18" s="142"/>
      <c r="G18" s="142"/>
      <c r="H18" s="142"/>
      <c r="I18" s="139" t="s">
        <v>26</v>
      </c>
      <c r="J18" s="32" t="str">
        <f>'Rekapitulace stavby'!AN14</f>
        <v>Vyplň údaj</v>
      </c>
      <c r="K18" s="37"/>
      <c r="L18" s="62"/>
      <c r="S18" s="37"/>
      <c r="T18" s="37"/>
      <c r="U18" s="37"/>
      <c r="V18" s="37"/>
      <c r="W18" s="37"/>
      <c r="X18" s="37"/>
      <c r="Y18" s="37"/>
      <c r="Z18" s="37"/>
      <c r="AA18" s="37"/>
      <c r="AB18" s="37"/>
      <c r="AC18" s="37"/>
      <c r="AD18" s="37"/>
      <c r="AE18" s="37"/>
    </row>
    <row r="19" s="2" customFormat="1" ht="6.96" customHeight="1">
      <c r="A19" s="37"/>
      <c r="B19" s="43"/>
      <c r="C19" s="37"/>
      <c r="D19" s="37"/>
      <c r="E19" s="37"/>
      <c r="F19" s="37"/>
      <c r="G19" s="37"/>
      <c r="H19" s="37"/>
      <c r="I19" s="37"/>
      <c r="J19" s="37"/>
      <c r="K19" s="37"/>
      <c r="L19" s="62"/>
      <c r="S19" s="37"/>
      <c r="T19" s="37"/>
      <c r="U19" s="37"/>
      <c r="V19" s="37"/>
      <c r="W19" s="37"/>
      <c r="X19" s="37"/>
      <c r="Y19" s="37"/>
      <c r="Z19" s="37"/>
      <c r="AA19" s="37"/>
      <c r="AB19" s="37"/>
      <c r="AC19" s="37"/>
      <c r="AD19" s="37"/>
      <c r="AE19" s="37"/>
    </row>
    <row r="20" s="2" customFormat="1" ht="12" customHeight="1">
      <c r="A20" s="37"/>
      <c r="B20" s="43"/>
      <c r="C20" s="37"/>
      <c r="D20" s="139" t="s">
        <v>29</v>
      </c>
      <c r="E20" s="37"/>
      <c r="F20" s="37"/>
      <c r="G20" s="37"/>
      <c r="H20" s="37"/>
      <c r="I20" s="139" t="s">
        <v>25</v>
      </c>
      <c r="J20" s="142" t="str">
        <f>IF('Rekapitulace stavby'!AN16="","",'Rekapitulace stavby'!AN16)</f>
        <v/>
      </c>
      <c r="K20" s="37"/>
      <c r="L20" s="62"/>
      <c r="S20" s="37"/>
      <c r="T20" s="37"/>
      <c r="U20" s="37"/>
      <c r="V20" s="37"/>
      <c r="W20" s="37"/>
      <c r="X20" s="37"/>
      <c r="Y20" s="37"/>
      <c r="Z20" s="37"/>
      <c r="AA20" s="37"/>
      <c r="AB20" s="37"/>
      <c r="AC20" s="37"/>
      <c r="AD20" s="37"/>
      <c r="AE20" s="37"/>
    </row>
    <row r="21" s="2" customFormat="1" ht="18" customHeight="1">
      <c r="A21" s="37"/>
      <c r="B21" s="43"/>
      <c r="C21" s="37"/>
      <c r="D21" s="37"/>
      <c r="E21" s="142" t="str">
        <f>IF('Rekapitulace stavby'!E17="","",'Rekapitulace stavby'!E17)</f>
        <v xml:space="preserve"> </v>
      </c>
      <c r="F21" s="37"/>
      <c r="G21" s="37"/>
      <c r="H21" s="37"/>
      <c r="I21" s="139" t="s">
        <v>26</v>
      </c>
      <c r="J21" s="142" t="str">
        <f>IF('Rekapitulace stavby'!AN17="","",'Rekapitulace stavby'!AN17)</f>
        <v/>
      </c>
      <c r="K21" s="37"/>
      <c r="L21" s="62"/>
      <c r="S21" s="37"/>
      <c r="T21" s="37"/>
      <c r="U21" s="37"/>
      <c r="V21" s="37"/>
      <c r="W21" s="37"/>
      <c r="X21" s="37"/>
      <c r="Y21" s="37"/>
      <c r="Z21" s="37"/>
      <c r="AA21" s="37"/>
      <c r="AB21" s="37"/>
      <c r="AC21" s="37"/>
      <c r="AD21" s="37"/>
      <c r="AE21" s="37"/>
    </row>
    <row r="22" s="2" customFormat="1" ht="6.96" customHeight="1">
      <c r="A22" s="37"/>
      <c r="B22" s="43"/>
      <c r="C22" s="37"/>
      <c r="D22" s="37"/>
      <c r="E22" s="37"/>
      <c r="F22" s="37"/>
      <c r="G22" s="37"/>
      <c r="H22" s="37"/>
      <c r="I22" s="37"/>
      <c r="J22" s="37"/>
      <c r="K22" s="37"/>
      <c r="L22" s="62"/>
      <c r="S22" s="37"/>
      <c r="T22" s="37"/>
      <c r="U22" s="37"/>
      <c r="V22" s="37"/>
      <c r="W22" s="37"/>
      <c r="X22" s="37"/>
      <c r="Y22" s="37"/>
      <c r="Z22" s="37"/>
      <c r="AA22" s="37"/>
      <c r="AB22" s="37"/>
      <c r="AC22" s="37"/>
      <c r="AD22" s="37"/>
      <c r="AE22" s="37"/>
    </row>
    <row r="23" s="2" customFormat="1" ht="12" customHeight="1">
      <c r="A23" s="37"/>
      <c r="B23" s="43"/>
      <c r="C23" s="37"/>
      <c r="D23" s="139" t="s">
        <v>31</v>
      </c>
      <c r="E23" s="37"/>
      <c r="F23" s="37"/>
      <c r="G23" s="37"/>
      <c r="H23" s="37"/>
      <c r="I23" s="139" t="s">
        <v>25</v>
      </c>
      <c r="J23" s="142" t="str">
        <f>IF('Rekapitulace stavby'!AN19="","",'Rekapitulace stavby'!AN19)</f>
        <v/>
      </c>
      <c r="K23" s="37"/>
      <c r="L23" s="62"/>
      <c r="S23" s="37"/>
      <c r="T23" s="37"/>
      <c r="U23" s="37"/>
      <c r="V23" s="37"/>
      <c r="W23" s="37"/>
      <c r="X23" s="37"/>
      <c r="Y23" s="37"/>
      <c r="Z23" s="37"/>
      <c r="AA23" s="37"/>
      <c r="AB23" s="37"/>
      <c r="AC23" s="37"/>
      <c r="AD23" s="37"/>
      <c r="AE23" s="37"/>
    </row>
    <row r="24" s="2" customFormat="1" ht="18" customHeight="1">
      <c r="A24" s="37"/>
      <c r="B24" s="43"/>
      <c r="C24" s="37"/>
      <c r="D24" s="37"/>
      <c r="E24" s="142" t="str">
        <f>IF('Rekapitulace stavby'!E20="","",'Rekapitulace stavby'!E20)</f>
        <v xml:space="preserve"> </v>
      </c>
      <c r="F24" s="37"/>
      <c r="G24" s="37"/>
      <c r="H24" s="37"/>
      <c r="I24" s="139" t="s">
        <v>26</v>
      </c>
      <c r="J24" s="142" t="str">
        <f>IF('Rekapitulace stavby'!AN20="","",'Rekapitulace stavby'!AN20)</f>
        <v/>
      </c>
      <c r="K24" s="37"/>
      <c r="L24" s="62"/>
      <c r="S24" s="37"/>
      <c r="T24" s="37"/>
      <c r="U24" s="37"/>
      <c r="V24" s="37"/>
      <c r="W24" s="37"/>
      <c r="X24" s="37"/>
      <c r="Y24" s="37"/>
      <c r="Z24" s="37"/>
      <c r="AA24" s="37"/>
      <c r="AB24" s="37"/>
      <c r="AC24" s="37"/>
      <c r="AD24" s="37"/>
      <c r="AE24" s="37"/>
    </row>
    <row r="25" s="2" customFormat="1" ht="6.96" customHeight="1">
      <c r="A25" s="37"/>
      <c r="B25" s="43"/>
      <c r="C25" s="37"/>
      <c r="D25" s="37"/>
      <c r="E25" s="37"/>
      <c r="F25" s="37"/>
      <c r="G25" s="37"/>
      <c r="H25" s="37"/>
      <c r="I25" s="37"/>
      <c r="J25" s="37"/>
      <c r="K25" s="37"/>
      <c r="L25" s="62"/>
      <c r="S25" s="37"/>
      <c r="T25" s="37"/>
      <c r="U25" s="37"/>
      <c r="V25" s="37"/>
      <c r="W25" s="37"/>
      <c r="X25" s="37"/>
      <c r="Y25" s="37"/>
      <c r="Z25" s="37"/>
      <c r="AA25" s="37"/>
      <c r="AB25" s="37"/>
      <c r="AC25" s="37"/>
      <c r="AD25" s="37"/>
      <c r="AE25" s="37"/>
    </row>
    <row r="26" s="2" customFormat="1" ht="12" customHeight="1">
      <c r="A26" s="37"/>
      <c r="B26" s="43"/>
      <c r="C26" s="37"/>
      <c r="D26" s="139" t="s">
        <v>32</v>
      </c>
      <c r="E26" s="37"/>
      <c r="F26" s="37"/>
      <c r="G26" s="37"/>
      <c r="H26" s="37"/>
      <c r="I26" s="37"/>
      <c r="J26" s="37"/>
      <c r="K26" s="37"/>
      <c r="L26" s="62"/>
      <c r="S26" s="37"/>
      <c r="T26" s="37"/>
      <c r="U26" s="37"/>
      <c r="V26" s="37"/>
      <c r="W26" s="37"/>
      <c r="X26" s="37"/>
      <c r="Y26" s="37"/>
      <c r="Z26" s="37"/>
      <c r="AA26" s="37"/>
      <c r="AB26" s="37"/>
      <c r="AC26" s="37"/>
      <c r="AD26" s="37"/>
      <c r="AE26" s="37"/>
    </row>
    <row r="27" s="8" customFormat="1" ht="16.5" customHeight="1">
      <c r="A27" s="144"/>
      <c r="B27" s="145"/>
      <c r="C27" s="144"/>
      <c r="D27" s="144"/>
      <c r="E27" s="146" t="s">
        <v>1</v>
      </c>
      <c r="F27" s="146"/>
      <c r="G27" s="146"/>
      <c r="H27" s="146"/>
      <c r="I27" s="144"/>
      <c r="J27" s="144"/>
      <c r="K27" s="144"/>
      <c r="L27" s="147"/>
      <c r="S27" s="144"/>
      <c r="T27" s="144"/>
      <c r="U27" s="144"/>
      <c r="V27" s="144"/>
      <c r="W27" s="144"/>
      <c r="X27" s="144"/>
      <c r="Y27" s="144"/>
      <c r="Z27" s="144"/>
      <c r="AA27" s="144"/>
      <c r="AB27" s="144"/>
      <c r="AC27" s="144"/>
      <c r="AD27" s="144"/>
      <c r="AE27" s="144"/>
    </row>
    <row r="28" s="2" customFormat="1" ht="6.96" customHeight="1">
      <c r="A28" s="37"/>
      <c r="B28" s="43"/>
      <c r="C28" s="37"/>
      <c r="D28" s="37"/>
      <c r="E28" s="37"/>
      <c r="F28" s="37"/>
      <c r="G28" s="37"/>
      <c r="H28" s="37"/>
      <c r="I28" s="37"/>
      <c r="J28" s="37"/>
      <c r="K28" s="37"/>
      <c r="L28" s="62"/>
      <c r="S28" s="37"/>
      <c r="T28" s="37"/>
      <c r="U28" s="37"/>
      <c r="V28" s="37"/>
      <c r="W28" s="37"/>
      <c r="X28" s="37"/>
      <c r="Y28" s="37"/>
      <c r="Z28" s="37"/>
      <c r="AA28" s="37"/>
      <c r="AB28" s="37"/>
      <c r="AC28" s="37"/>
      <c r="AD28" s="37"/>
      <c r="AE28" s="37"/>
    </row>
    <row r="29" s="2" customFormat="1" ht="6.96" customHeight="1">
      <c r="A29" s="37"/>
      <c r="B29" s="43"/>
      <c r="C29" s="37"/>
      <c r="D29" s="148"/>
      <c r="E29" s="148"/>
      <c r="F29" s="148"/>
      <c r="G29" s="148"/>
      <c r="H29" s="148"/>
      <c r="I29" s="148"/>
      <c r="J29" s="148"/>
      <c r="K29" s="148"/>
      <c r="L29" s="62"/>
      <c r="S29" s="37"/>
      <c r="T29" s="37"/>
      <c r="U29" s="37"/>
      <c r="V29" s="37"/>
      <c r="W29" s="37"/>
      <c r="X29" s="37"/>
      <c r="Y29" s="37"/>
      <c r="Z29" s="37"/>
      <c r="AA29" s="37"/>
      <c r="AB29" s="37"/>
      <c r="AC29" s="37"/>
      <c r="AD29" s="37"/>
      <c r="AE29" s="37"/>
    </row>
    <row r="30" s="2" customFormat="1" ht="25.44" customHeight="1">
      <c r="A30" s="37"/>
      <c r="B30" s="43"/>
      <c r="C30" s="37"/>
      <c r="D30" s="149" t="s">
        <v>33</v>
      </c>
      <c r="E30" s="37"/>
      <c r="F30" s="37"/>
      <c r="G30" s="37"/>
      <c r="H30" s="37"/>
      <c r="I30" s="37"/>
      <c r="J30" s="150">
        <f>ROUND(J117, 2)</f>
        <v>0</v>
      </c>
      <c r="K30" s="37"/>
      <c r="L30" s="62"/>
      <c r="S30" s="37"/>
      <c r="T30" s="37"/>
      <c r="U30" s="37"/>
      <c r="V30" s="37"/>
      <c r="W30" s="37"/>
      <c r="X30" s="37"/>
      <c r="Y30" s="37"/>
      <c r="Z30" s="37"/>
      <c r="AA30" s="37"/>
      <c r="AB30" s="37"/>
      <c r="AC30" s="37"/>
      <c r="AD30" s="37"/>
      <c r="AE30" s="37"/>
    </row>
    <row r="31" s="2" customFormat="1" ht="6.96" customHeight="1">
      <c r="A31" s="37"/>
      <c r="B31" s="43"/>
      <c r="C31" s="37"/>
      <c r="D31" s="148"/>
      <c r="E31" s="148"/>
      <c r="F31" s="148"/>
      <c r="G31" s="148"/>
      <c r="H31" s="148"/>
      <c r="I31" s="148"/>
      <c r="J31" s="148"/>
      <c r="K31" s="148"/>
      <c r="L31" s="62"/>
      <c r="S31" s="37"/>
      <c r="T31" s="37"/>
      <c r="U31" s="37"/>
      <c r="V31" s="37"/>
      <c r="W31" s="37"/>
      <c r="X31" s="37"/>
      <c r="Y31" s="37"/>
      <c r="Z31" s="37"/>
      <c r="AA31" s="37"/>
      <c r="AB31" s="37"/>
      <c r="AC31" s="37"/>
      <c r="AD31" s="37"/>
      <c r="AE31" s="37"/>
    </row>
    <row r="32" s="2" customFormat="1" ht="14.4" customHeight="1">
      <c r="A32" s="37"/>
      <c r="B32" s="43"/>
      <c r="C32" s="37"/>
      <c r="D32" s="37"/>
      <c r="E32" s="37"/>
      <c r="F32" s="151" t="s">
        <v>35</v>
      </c>
      <c r="G32" s="37"/>
      <c r="H32" s="37"/>
      <c r="I32" s="151" t="s">
        <v>34</v>
      </c>
      <c r="J32" s="151" t="s">
        <v>36</v>
      </c>
      <c r="K32" s="37"/>
      <c r="L32" s="62"/>
      <c r="S32" s="37"/>
      <c r="T32" s="37"/>
      <c r="U32" s="37"/>
      <c r="V32" s="37"/>
      <c r="W32" s="37"/>
      <c r="X32" s="37"/>
      <c r="Y32" s="37"/>
      <c r="Z32" s="37"/>
      <c r="AA32" s="37"/>
      <c r="AB32" s="37"/>
      <c r="AC32" s="37"/>
      <c r="AD32" s="37"/>
      <c r="AE32" s="37"/>
    </row>
    <row r="33" s="2" customFormat="1" ht="14.4" customHeight="1">
      <c r="A33" s="37"/>
      <c r="B33" s="43"/>
      <c r="C33" s="37"/>
      <c r="D33" s="152" t="s">
        <v>37</v>
      </c>
      <c r="E33" s="139" t="s">
        <v>38</v>
      </c>
      <c r="F33" s="153">
        <f>ROUND((SUM(BE117:BE131)),  2)</f>
        <v>0</v>
      </c>
      <c r="G33" s="37"/>
      <c r="H33" s="37"/>
      <c r="I33" s="154">
        <v>0.20999999999999999</v>
      </c>
      <c r="J33" s="153">
        <f>ROUND(((SUM(BE117:BE131))*I33),  2)</f>
        <v>0</v>
      </c>
      <c r="K33" s="37"/>
      <c r="L33" s="62"/>
      <c r="S33" s="37"/>
      <c r="T33" s="37"/>
      <c r="U33" s="37"/>
      <c r="V33" s="37"/>
      <c r="W33" s="37"/>
      <c r="X33" s="37"/>
      <c r="Y33" s="37"/>
      <c r="Z33" s="37"/>
      <c r="AA33" s="37"/>
      <c r="AB33" s="37"/>
      <c r="AC33" s="37"/>
      <c r="AD33" s="37"/>
      <c r="AE33" s="37"/>
    </row>
    <row r="34" s="2" customFormat="1" ht="14.4" customHeight="1">
      <c r="A34" s="37"/>
      <c r="B34" s="43"/>
      <c r="C34" s="37"/>
      <c r="D34" s="37"/>
      <c r="E34" s="139" t="s">
        <v>39</v>
      </c>
      <c r="F34" s="153">
        <f>ROUND((SUM(BF117:BF131)),  2)</f>
        <v>0</v>
      </c>
      <c r="G34" s="37"/>
      <c r="H34" s="37"/>
      <c r="I34" s="154">
        <v>0.14999999999999999</v>
      </c>
      <c r="J34" s="153">
        <f>ROUND(((SUM(BF117:BF131))*I34),  2)</f>
        <v>0</v>
      </c>
      <c r="K34" s="37"/>
      <c r="L34" s="62"/>
      <c r="S34" s="37"/>
      <c r="T34" s="37"/>
      <c r="U34" s="37"/>
      <c r="V34" s="37"/>
      <c r="W34" s="37"/>
      <c r="X34" s="37"/>
      <c r="Y34" s="37"/>
      <c r="Z34" s="37"/>
      <c r="AA34" s="37"/>
      <c r="AB34" s="37"/>
      <c r="AC34" s="37"/>
      <c r="AD34" s="37"/>
      <c r="AE34" s="37"/>
    </row>
    <row r="35" hidden="1" s="2" customFormat="1" ht="14.4" customHeight="1">
      <c r="A35" s="37"/>
      <c r="B35" s="43"/>
      <c r="C35" s="37"/>
      <c r="D35" s="37"/>
      <c r="E35" s="139" t="s">
        <v>40</v>
      </c>
      <c r="F35" s="153">
        <f>ROUND((SUM(BG117:BG131)),  2)</f>
        <v>0</v>
      </c>
      <c r="G35" s="37"/>
      <c r="H35" s="37"/>
      <c r="I35" s="154">
        <v>0.20999999999999999</v>
      </c>
      <c r="J35" s="153">
        <f>0</f>
        <v>0</v>
      </c>
      <c r="K35" s="37"/>
      <c r="L35" s="62"/>
      <c r="S35" s="37"/>
      <c r="T35" s="37"/>
      <c r="U35" s="37"/>
      <c r="V35" s="37"/>
      <c r="W35" s="37"/>
      <c r="X35" s="37"/>
      <c r="Y35" s="37"/>
      <c r="Z35" s="37"/>
      <c r="AA35" s="37"/>
      <c r="AB35" s="37"/>
      <c r="AC35" s="37"/>
      <c r="AD35" s="37"/>
      <c r="AE35" s="37"/>
    </row>
    <row r="36" hidden="1" s="2" customFormat="1" ht="14.4" customHeight="1">
      <c r="A36" s="37"/>
      <c r="B36" s="43"/>
      <c r="C36" s="37"/>
      <c r="D36" s="37"/>
      <c r="E36" s="139" t="s">
        <v>41</v>
      </c>
      <c r="F36" s="153">
        <f>ROUND((SUM(BH117:BH131)),  2)</f>
        <v>0</v>
      </c>
      <c r="G36" s="37"/>
      <c r="H36" s="37"/>
      <c r="I36" s="154">
        <v>0.14999999999999999</v>
      </c>
      <c r="J36" s="153">
        <f>0</f>
        <v>0</v>
      </c>
      <c r="K36" s="37"/>
      <c r="L36" s="62"/>
      <c r="S36" s="37"/>
      <c r="T36" s="37"/>
      <c r="U36" s="37"/>
      <c r="V36" s="37"/>
      <c r="W36" s="37"/>
      <c r="X36" s="37"/>
      <c r="Y36" s="37"/>
      <c r="Z36" s="37"/>
      <c r="AA36" s="37"/>
      <c r="AB36" s="37"/>
      <c r="AC36" s="37"/>
      <c r="AD36" s="37"/>
      <c r="AE36" s="37"/>
    </row>
    <row r="37" hidden="1" s="2" customFormat="1" ht="14.4" customHeight="1">
      <c r="A37" s="37"/>
      <c r="B37" s="43"/>
      <c r="C37" s="37"/>
      <c r="D37" s="37"/>
      <c r="E37" s="139" t="s">
        <v>42</v>
      </c>
      <c r="F37" s="153">
        <f>ROUND((SUM(BI117:BI131)),  2)</f>
        <v>0</v>
      </c>
      <c r="G37" s="37"/>
      <c r="H37" s="37"/>
      <c r="I37" s="154">
        <v>0</v>
      </c>
      <c r="J37" s="153">
        <f>0</f>
        <v>0</v>
      </c>
      <c r="K37" s="37"/>
      <c r="L37" s="62"/>
      <c r="S37" s="37"/>
      <c r="T37" s="37"/>
      <c r="U37" s="37"/>
      <c r="V37" s="37"/>
      <c r="W37" s="37"/>
      <c r="X37" s="37"/>
      <c r="Y37" s="37"/>
      <c r="Z37" s="37"/>
      <c r="AA37" s="37"/>
      <c r="AB37" s="37"/>
      <c r="AC37" s="37"/>
      <c r="AD37" s="37"/>
      <c r="AE37" s="37"/>
    </row>
    <row r="38" s="2" customFormat="1" ht="6.96" customHeight="1">
      <c r="A38" s="37"/>
      <c r="B38" s="43"/>
      <c r="C38" s="37"/>
      <c r="D38" s="37"/>
      <c r="E38" s="37"/>
      <c r="F38" s="37"/>
      <c r="G38" s="37"/>
      <c r="H38" s="37"/>
      <c r="I38" s="37"/>
      <c r="J38" s="37"/>
      <c r="K38" s="37"/>
      <c r="L38" s="62"/>
      <c r="S38" s="37"/>
      <c r="T38" s="37"/>
      <c r="U38" s="37"/>
      <c r="V38" s="37"/>
      <c r="W38" s="37"/>
      <c r="X38" s="37"/>
      <c r="Y38" s="37"/>
      <c r="Z38" s="37"/>
      <c r="AA38" s="37"/>
      <c r="AB38" s="37"/>
      <c r="AC38" s="37"/>
      <c r="AD38" s="37"/>
      <c r="AE38" s="37"/>
    </row>
    <row r="39" s="2" customFormat="1" ht="25.44" customHeight="1">
      <c r="A39" s="37"/>
      <c r="B39" s="43"/>
      <c r="C39" s="155"/>
      <c r="D39" s="156" t="s">
        <v>43</v>
      </c>
      <c r="E39" s="157"/>
      <c r="F39" s="157"/>
      <c r="G39" s="158" t="s">
        <v>44</v>
      </c>
      <c r="H39" s="159" t="s">
        <v>45</v>
      </c>
      <c r="I39" s="157"/>
      <c r="J39" s="160">
        <f>SUM(J30:J37)</f>
        <v>0</v>
      </c>
      <c r="K39" s="161"/>
      <c r="L39" s="62"/>
      <c r="S39" s="37"/>
      <c r="T39" s="37"/>
      <c r="U39" s="37"/>
      <c r="V39" s="37"/>
      <c r="W39" s="37"/>
      <c r="X39" s="37"/>
      <c r="Y39" s="37"/>
      <c r="Z39" s="37"/>
      <c r="AA39" s="37"/>
      <c r="AB39" s="37"/>
      <c r="AC39" s="37"/>
      <c r="AD39" s="37"/>
      <c r="AE39" s="37"/>
    </row>
    <row r="40" s="2" customFormat="1" ht="14.4" customHeight="1">
      <c r="A40" s="37"/>
      <c r="B40" s="43"/>
      <c r="C40" s="37"/>
      <c r="D40" s="37"/>
      <c r="E40" s="37"/>
      <c r="F40" s="37"/>
      <c r="G40" s="37"/>
      <c r="H40" s="37"/>
      <c r="I40" s="37"/>
      <c r="J40" s="37"/>
      <c r="K40" s="37"/>
      <c r="L40" s="62"/>
      <c r="S40" s="37"/>
      <c r="T40" s="37"/>
      <c r="U40" s="37"/>
      <c r="V40" s="37"/>
      <c r="W40" s="37"/>
      <c r="X40" s="37"/>
      <c r="Y40" s="37"/>
      <c r="Z40" s="37"/>
      <c r="AA40" s="37"/>
      <c r="AB40" s="37"/>
      <c r="AC40" s="37"/>
      <c r="AD40" s="37"/>
      <c r="AE40" s="37"/>
    </row>
    <row r="41" s="1" customFormat="1" ht="14.4" customHeight="1">
      <c r="B41" s="19"/>
      <c r="L41" s="19"/>
    </row>
    <row r="42" s="1" customFormat="1" ht="14.4" customHeight="1">
      <c r="B42" s="19"/>
      <c r="L42" s="19"/>
    </row>
    <row r="43" s="1" customFormat="1" ht="14.4" customHeight="1">
      <c r="B43" s="19"/>
      <c r="L43" s="19"/>
    </row>
    <row r="44" s="1" customFormat="1" ht="14.4" customHeight="1">
      <c r="B44" s="19"/>
      <c r="L44" s="19"/>
    </row>
    <row r="45" s="1" customFormat="1" ht="14.4" customHeight="1">
      <c r="B45" s="19"/>
      <c r="L45" s="19"/>
    </row>
    <row r="46" s="1" customFormat="1" ht="14.4" customHeight="1">
      <c r="B46" s="19"/>
      <c r="L46" s="19"/>
    </row>
    <row r="47" s="1" customFormat="1" ht="14.4" customHeight="1">
      <c r="B47" s="19"/>
      <c r="L47" s="19"/>
    </row>
    <row r="48" s="1" customFormat="1" ht="14.4" customHeight="1">
      <c r="B48" s="19"/>
      <c r="L48" s="19"/>
    </row>
    <row r="49" s="1" customFormat="1" ht="14.4" customHeight="1">
      <c r="B49" s="19"/>
      <c r="L49" s="19"/>
    </row>
    <row r="50" s="2" customFormat="1" ht="14.4" customHeight="1">
      <c r="B50" s="62"/>
      <c r="D50" s="162" t="s">
        <v>46</v>
      </c>
      <c r="E50" s="163"/>
      <c r="F50" s="163"/>
      <c r="G50" s="162" t="s">
        <v>47</v>
      </c>
      <c r="H50" s="163"/>
      <c r="I50" s="163"/>
      <c r="J50" s="163"/>
      <c r="K50" s="163"/>
      <c r="L50" s="62"/>
    </row>
    <row r="51">
      <c r="B51" s="19"/>
      <c r="L51" s="19"/>
    </row>
    <row r="52">
      <c r="B52" s="19"/>
      <c r="L52" s="19"/>
    </row>
    <row r="53">
      <c r="B53" s="19"/>
      <c r="L53" s="19"/>
    </row>
    <row r="54">
      <c r="B54" s="19"/>
      <c r="L54" s="19"/>
    </row>
    <row r="55">
      <c r="B55" s="19"/>
      <c r="L55" s="19"/>
    </row>
    <row r="56">
      <c r="B56" s="19"/>
      <c r="L56" s="19"/>
    </row>
    <row r="57">
      <c r="B57" s="19"/>
      <c r="L57" s="19"/>
    </row>
    <row r="58">
      <c r="B58" s="19"/>
      <c r="L58" s="19"/>
    </row>
    <row r="59">
      <c r="B59" s="19"/>
      <c r="L59" s="19"/>
    </row>
    <row r="60">
      <c r="B60" s="19"/>
      <c r="L60" s="19"/>
    </row>
    <row r="61" s="2" customFormat="1">
      <c r="A61" s="37"/>
      <c r="B61" s="43"/>
      <c r="C61" s="37"/>
      <c r="D61" s="164" t="s">
        <v>48</v>
      </c>
      <c r="E61" s="165"/>
      <c r="F61" s="166" t="s">
        <v>49</v>
      </c>
      <c r="G61" s="164" t="s">
        <v>48</v>
      </c>
      <c r="H61" s="165"/>
      <c r="I61" s="165"/>
      <c r="J61" s="167" t="s">
        <v>49</v>
      </c>
      <c r="K61" s="165"/>
      <c r="L61" s="62"/>
      <c r="S61" s="37"/>
      <c r="T61" s="37"/>
      <c r="U61" s="37"/>
      <c r="V61" s="37"/>
      <c r="W61" s="37"/>
      <c r="X61" s="37"/>
      <c r="Y61" s="37"/>
      <c r="Z61" s="37"/>
      <c r="AA61" s="37"/>
      <c r="AB61" s="37"/>
      <c r="AC61" s="37"/>
      <c r="AD61" s="37"/>
      <c r="AE61" s="37"/>
    </row>
    <row r="62">
      <c r="B62" s="19"/>
      <c r="L62" s="19"/>
    </row>
    <row r="63">
      <c r="B63" s="19"/>
      <c r="L63" s="19"/>
    </row>
    <row r="64">
      <c r="B64" s="19"/>
      <c r="L64" s="19"/>
    </row>
    <row r="65" s="2" customFormat="1">
      <c r="A65" s="37"/>
      <c r="B65" s="43"/>
      <c r="C65" s="37"/>
      <c r="D65" s="162" t="s">
        <v>50</v>
      </c>
      <c r="E65" s="168"/>
      <c r="F65" s="168"/>
      <c r="G65" s="162" t="s">
        <v>51</v>
      </c>
      <c r="H65" s="168"/>
      <c r="I65" s="168"/>
      <c r="J65" s="168"/>
      <c r="K65" s="168"/>
      <c r="L65" s="62"/>
      <c r="S65" s="37"/>
      <c r="T65" s="37"/>
      <c r="U65" s="37"/>
      <c r="V65" s="37"/>
      <c r="W65" s="37"/>
      <c r="X65" s="37"/>
      <c r="Y65" s="37"/>
      <c r="Z65" s="37"/>
      <c r="AA65" s="37"/>
      <c r="AB65" s="37"/>
      <c r="AC65" s="37"/>
      <c r="AD65" s="37"/>
      <c r="AE65" s="37"/>
    </row>
    <row r="66">
      <c r="B66" s="19"/>
      <c r="L66" s="19"/>
    </row>
    <row r="67">
      <c r="B67" s="19"/>
      <c r="L67" s="19"/>
    </row>
    <row r="68">
      <c r="B68" s="19"/>
      <c r="L68" s="19"/>
    </row>
    <row r="69">
      <c r="B69" s="19"/>
      <c r="L69" s="19"/>
    </row>
    <row r="70">
      <c r="B70" s="19"/>
      <c r="L70" s="19"/>
    </row>
    <row r="71">
      <c r="B71" s="19"/>
      <c r="L71" s="19"/>
    </row>
    <row r="72">
      <c r="B72" s="19"/>
      <c r="L72" s="19"/>
    </row>
    <row r="73">
      <c r="B73" s="19"/>
      <c r="L73" s="19"/>
    </row>
    <row r="74">
      <c r="B74" s="19"/>
      <c r="L74" s="19"/>
    </row>
    <row r="75">
      <c r="B75" s="19"/>
      <c r="L75" s="19"/>
    </row>
    <row r="76" s="2" customFormat="1">
      <c r="A76" s="37"/>
      <c r="B76" s="43"/>
      <c r="C76" s="37"/>
      <c r="D76" s="164" t="s">
        <v>48</v>
      </c>
      <c r="E76" s="165"/>
      <c r="F76" s="166" t="s">
        <v>49</v>
      </c>
      <c r="G76" s="164" t="s">
        <v>48</v>
      </c>
      <c r="H76" s="165"/>
      <c r="I76" s="165"/>
      <c r="J76" s="167" t="s">
        <v>49</v>
      </c>
      <c r="K76" s="165"/>
      <c r="L76" s="62"/>
      <c r="S76" s="37"/>
      <c r="T76" s="37"/>
      <c r="U76" s="37"/>
      <c r="V76" s="37"/>
      <c r="W76" s="37"/>
      <c r="X76" s="37"/>
      <c r="Y76" s="37"/>
      <c r="Z76" s="37"/>
      <c r="AA76" s="37"/>
      <c r="AB76" s="37"/>
      <c r="AC76" s="37"/>
      <c r="AD76" s="37"/>
      <c r="AE76" s="37"/>
    </row>
    <row r="77" s="2" customFormat="1" ht="14.4" customHeight="1">
      <c r="A77" s="37"/>
      <c r="B77" s="169"/>
      <c r="C77" s="170"/>
      <c r="D77" s="170"/>
      <c r="E77" s="170"/>
      <c r="F77" s="170"/>
      <c r="G77" s="170"/>
      <c r="H77" s="170"/>
      <c r="I77" s="170"/>
      <c r="J77" s="170"/>
      <c r="K77" s="170"/>
      <c r="L77" s="62"/>
      <c r="S77" s="37"/>
      <c r="T77" s="37"/>
      <c r="U77" s="37"/>
      <c r="V77" s="37"/>
      <c r="W77" s="37"/>
      <c r="X77" s="37"/>
      <c r="Y77" s="37"/>
      <c r="Z77" s="37"/>
      <c r="AA77" s="37"/>
      <c r="AB77" s="37"/>
      <c r="AC77" s="37"/>
      <c r="AD77" s="37"/>
      <c r="AE77" s="37"/>
    </row>
    <row r="81" s="2" customFormat="1" ht="6.96" customHeight="1">
      <c r="A81" s="37"/>
      <c r="B81" s="171"/>
      <c r="C81" s="172"/>
      <c r="D81" s="172"/>
      <c r="E81" s="172"/>
      <c r="F81" s="172"/>
      <c r="G81" s="172"/>
      <c r="H81" s="172"/>
      <c r="I81" s="172"/>
      <c r="J81" s="172"/>
      <c r="K81" s="172"/>
      <c r="L81" s="62"/>
      <c r="S81" s="37"/>
      <c r="T81" s="37"/>
      <c r="U81" s="37"/>
      <c r="V81" s="37"/>
      <c r="W81" s="37"/>
      <c r="X81" s="37"/>
      <c r="Y81" s="37"/>
      <c r="Z81" s="37"/>
      <c r="AA81" s="37"/>
      <c r="AB81" s="37"/>
      <c r="AC81" s="37"/>
      <c r="AD81" s="37"/>
      <c r="AE81" s="37"/>
    </row>
    <row r="82" s="2" customFormat="1" ht="24.96" customHeight="1">
      <c r="A82" s="37"/>
      <c r="B82" s="38"/>
      <c r="C82" s="22" t="s">
        <v>90</v>
      </c>
      <c r="D82" s="39"/>
      <c r="E82" s="39"/>
      <c r="F82" s="39"/>
      <c r="G82" s="39"/>
      <c r="H82" s="39"/>
      <c r="I82" s="39"/>
      <c r="J82" s="39"/>
      <c r="K82" s="39"/>
      <c r="L82" s="62"/>
      <c r="S82" s="37"/>
      <c r="T82" s="37"/>
      <c r="U82" s="37"/>
      <c r="V82" s="37"/>
      <c r="W82" s="37"/>
      <c r="X82" s="37"/>
      <c r="Y82" s="37"/>
      <c r="Z82" s="37"/>
      <c r="AA82" s="37"/>
      <c r="AB82" s="37"/>
      <c r="AC82" s="37"/>
      <c r="AD82" s="37"/>
      <c r="AE82" s="37"/>
    </row>
    <row r="83" s="2" customFormat="1" ht="6.96" customHeight="1">
      <c r="A83" s="37"/>
      <c r="B83" s="38"/>
      <c r="C83" s="39"/>
      <c r="D83" s="39"/>
      <c r="E83" s="39"/>
      <c r="F83" s="39"/>
      <c r="G83" s="39"/>
      <c r="H83" s="39"/>
      <c r="I83" s="39"/>
      <c r="J83" s="39"/>
      <c r="K83" s="39"/>
      <c r="L83" s="62"/>
      <c r="S83" s="37"/>
      <c r="T83" s="37"/>
      <c r="U83" s="37"/>
      <c r="V83" s="37"/>
      <c r="W83" s="37"/>
      <c r="X83" s="37"/>
      <c r="Y83" s="37"/>
      <c r="Z83" s="37"/>
      <c r="AA83" s="37"/>
      <c r="AB83" s="37"/>
      <c r="AC83" s="37"/>
      <c r="AD83" s="37"/>
      <c r="AE83" s="37"/>
    </row>
    <row r="84" s="2" customFormat="1" ht="12" customHeight="1">
      <c r="A84" s="37"/>
      <c r="B84" s="38"/>
      <c r="C84" s="31" t="s">
        <v>16</v>
      </c>
      <c r="D84" s="39"/>
      <c r="E84" s="39"/>
      <c r="F84" s="39"/>
      <c r="G84" s="39"/>
      <c r="H84" s="39"/>
      <c r="I84" s="39"/>
      <c r="J84" s="39"/>
      <c r="K84" s="39"/>
      <c r="L84" s="62"/>
      <c r="S84" s="37"/>
      <c r="T84" s="37"/>
      <c r="U84" s="37"/>
      <c r="V84" s="37"/>
      <c r="W84" s="37"/>
      <c r="X84" s="37"/>
      <c r="Y84" s="37"/>
      <c r="Z84" s="37"/>
      <c r="AA84" s="37"/>
      <c r="AB84" s="37"/>
      <c r="AC84" s="37"/>
      <c r="AD84" s="37"/>
      <c r="AE84" s="37"/>
    </row>
    <row r="85" s="2" customFormat="1" ht="16.5" customHeight="1">
      <c r="A85" s="37"/>
      <c r="B85" s="38"/>
      <c r="C85" s="39"/>
      <c r="D85" s="39"/>
      <c r="E85" s="173" t="str">
        <f>E7</f>
        <v>Oprava trati v úseku Pivín - Bedihošť - 2. etapa</v>
      </c>
      <c r="F85" s="31"/>
      <c r="G85" s="31"/>
      <c r="H85" s="31"/>
      <c r="I85" s="39"/>
      <c r="J85" s="39"/>
      <c r="K85" s="39"/>
      <c r="L85" s="62"/>
      <c r="S85" s="37"/>
      <c r="T85" s="37"/>
      <c r="U85" s="37"/>
      <c r="V85" s="37"/>
      <c r="W85" s="37"/>
      <c r="X85" s="37"/>
      <c r="Y85" s="37"/>
      <c r="Z85" s="37"/>
      <c r="AA85" s="37"/>
      <c r="AB85" s="37"/>
      <c r="AC85" s="37"/>
      <c r="AD85" s="37"/>
      <c r="AE85" s="37"/>
    </row>
    <row r="86" s="2" customFormat="1" ht="12" customHeight="1">
      <c r="A86" s="37"/>
      <c r="B86" s="38"/>
      <c r="C86" s="31" t="s">
        <v>88</v>
      </c>
      <c r="D86" s="39"/>
      <c r="E86" s="39"/>
      <c r="F86" s="39"/>
      <c r="G86" s="39"/>
      <c r="H86" s="39"/>
      <c r="I86" s="39"/>
      <c r="J86" s="39"/>
      <c r="K86" s="39"/>
      <c r="L86" s="62"/>
      <c r="S86" s="37"/>
      <c r="T86" s="37"/>
      <c r="U86" s="37"/>
      <c r="V86" s="37"/>
      <c r="W86" s="37"/>
      <c r="X86" s="37"/>
      <c r="Y86" s="37"/>
      <c r="Z86" s="37"/>
      <c r="AA86" s="37"/>
      <c r="AB86" s="37"/>
      <c r="AC86" s="37"/>
      <c r="AD86" s="37"/>
      <c r="AE86" s="37"/>
    </row>
    <row r="87" s="2" customFormat="1" ht="16.5" customHeight="1">
      <c r="A87" s="37"/>
      <c r="B87" s="38"/>
      <c r="C87" s="39"/>
      <c r="D87" s="39"/>
      <c r="E87" s="75" t="str">
        <f>E9</f>
        <v>SO 02 - VON</v>
      </c>
      <c r="F87" s="39"/>
      <c r="G87" s="39"/>
      <c r="H87" s="39"/>
      <c r="I87" s="39"/>
      <c r="J87" s="39"/>
      <c r="K87" s="39"/>
      <c r="L87" s="62"/>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62"/>
      <c r="S88" s="37"/>
      <c r="T88" s="37"/>
      <c r="U88" s="37"/>
      <c r="V88" s="37"/>
      <c r="W88" s="37"/>
      <c r="X88" s="37"/>
      <c r="Y88" s="37"/>
      <c r="Z88" s="37"/>
      <c r="AA88" s="37"/>
      <c r="AB88" s="37"/>
      <c r="AC88" s="37"/>
      <c r="AD88" s="37"/>
      <c r="AE88" s="37"/>
    </row>
    <row r="89" s="2" customFormat="1" ht="12" customHeight="1">
      <c r="A89" s="37"/>
      <c r="B89" s="38"/>
      <c r="C89" s="31" t="s">
        <v>20</v>
      </c>
      <c r="D89" s="39"/>
      <c r="E89" s="39"/>
      <c r="F89" s="26" t="str">
        <f>F12</f>
        <v xml:space="preserve"> </v>
      </c>
      <c r="G89" s="39"/>
      <c r="H89" s="39"/>
      <c r="I89" s="31" t="s">
        <v>22</v>
      </c>
      <c r="J89" s="78" t="str">
        <f>IF(J12="","",J12)</f>
        <v>24. 3. 2023</v>
      </c>
      <c r="K89" s="39"/>
      <c r="L89" s="62"/>
      <c r="S89" s="37"/>
      <c r="T89" s="37"/>
      <c r="U89" s="37"/>
      <c r="V89" s="37"/>
      <c r="W89" s="37"/>
      <c r="X89" s="37"/>
      <c r="Y89" s="37"/>
      <c r="Z89" s="37"/>
      <c r="AA89" s="37"/>
      <c r="AB89" s="37"/>
      <c r="AC89" s="37"/>
      <c r="AD89" s="37"/>
      <c r="AE89" s="37"/>
    </row>
    <row r="90" s="2" customFormat="1" ht="6.96" customHeight="1">
      <c r="A90" s="37"/>
      <c r="B90" s="38"/>
      <c r="C90" s="39"/>
      <c r="D90" s="39"/>
      <c r="E90" s="39"/>
      <c r="F90" s="39"/>
      <c r="G90" s="39"/>
      <c r="H90" s="39"/>
      <c r="I90" s="39"/>
      <c r="J90" s="39"/>
      <c r="K90" s="39"/>
      <c r="L90" s="62"/>
      <c r="S90" s="37"/>
      <c r="T90" s="37"/>
      <c r="U90" s="37"/>
      <c r="V90" s="37"/>
      <c r="W90" s="37"/>
      <c r="X90" s="37"/>
      <c r="Y90" s="37"/>
      <c r="Z90" s="37"/>
      <c r="AA90" s="37"/>
      <c r="AB90" s="37"/>
      <c r="AC90" s="37"/>
      <c r="AD90" s="37"/>
      <c r="AE90" s="37"/>
    </row>
    <row r="91" s="2" customFormat="1" ht="15.15" customHeight="1">
      <c r="A91" s="37"/>
      <c r="B91" s="38"/>
      <c r="C91" s="31" t="s">
        <v>24</v>
      </c>
      <c r="D91" s="39"/>
      <c r="E91" s="39"/>
      <c r="F91" s="26" t="str">
        <f>E15</f>
        <v xml:space="preserve"> </v>
      </c>
      <c r="G91" s="39"/>
      <c r="H91" s="39"/>
      <c r="I91" s="31" t="s">
        <v>29</v>
      </c>
      <c r="J91" s="35" t="str">
        <f>E21</f>
        <v xml:space="preserve"> </v>
      </c>
      <c r="K91" s="39"/>
      <c r="L91" s="62"/>
      <c r="S91" s="37"/>
      <c r="T91" s="37"/>
      <c r="U91" s="37"/>
      <c r="V91" s="37"/>
      <c r="W91" s="37"/>
      <c r="X91" s="37"/>
      <c r="Y91" s="37"/>
      <c r="Z91" s="37"/>
      <c r="AA91" s="37"/>
      <c r="AB91" s="37"/>
      <c r="AC91" s="37"/>
      <c r="AD91" s="37"/>
      <c r="AE91" s="37"/>
    </row>
    <row r="92" s="2" customFormat="1" ht="15.15" customHeight="1">
      <c r="A92" s="37"/>
      <c r="B92" s="38"/>
      <c r="C92" s="31" t="s">
        <v>27</v>
      </c>
      <c r="D92" s="39"/>
      <c r="E92" s="39"/>
      <c r="F92" s="26" t="str">
        <f>IF(E18="","",E18)</f>
        <v>Vyplň údaj</v>
      </c>
      <c r="G92" s="39"/>
      <c r="H92" s="39"/>
      <c r="I92" s="31" t="s">
        <v>31</v>
      </c>
      <c r="J92" s="35" t="str">
        <f>E24</f>
        <v xml:space="preserve"> </v>
      </c>
      <c r="K92" s="39"/>
      <c r="L92" s="62"/>
      <c r="S92" s="37"/>
      <c r="T92" s="37"/>
      <c r="U92" s="37"/>
      <c r="V92" s="37"/>
      <c r="W92" s="37"/>
      <c r="X92" s="37"/>
      <c r="Y92" s="37"/>
      <c r="Z92" s="37"/>
      <c r="AA92" s="37"/>
      <c r="AB92" s="37"/>
      <c r="AC92" s="37"/>
      <c r="AD92" s="37"/>
      <c r="AE92" s="37"/>
    </row>
    <row r="93" s="2" customFormat="1" ht="10.32" customHeight="1">
      <c r="A93" s="37"/>
      <c r="B93" s="38"/>
      <c r="C93" s="39"/>
      <c r="D93" s="39"/>
      <c r="E93" s="39"/>
      <c r="F93" s="39"/>
      <c r="G93" s="39"/>
      <c r="H93" s="39"/>
      <c r="I93" s="39"/>
      <c r="J93" s="39"/>
      <c r="K93" s="39"/>
      <c r="L93" s="62"/>
      <c r="S93" s="37"/>
      <c r="T93" s="37"/>
      <c r="U93" s="37"/>
      <c r="V93" s="37"/>
      <c r="W93" s="37"/>
      <c r="X93" s="37"/>
      <c r="Y93" s="37"/>
      <c r="Z93" s="37"/>
      <c r="AA93" s="37"/>
      <c r="AB93" s="37"/>
      <c r="AC93" s="37"/>
      <c r="AD93" s="37"/>
      <c r="AE93" s="37"/>
    </row>
    <row r="94" s="2" customFormat="1" ht="29.28" customHeight="1">
      <c r="A94" s="37"/>
      <c r="B94" s="38"/>
      <c r="C94" s="174" t="s">
        <v>91</v>
      </c>
      <c r="D94" s="175"/>
      <c r="E94" s="175"/>
      <c r="F94" s="175"/>
      <c r="G94" s="175"/>
      <c r="H94" s="175"/>
      <c r="I94" s="175"/>
      <c r="J94" s="176" t="s">
        <v>92</v>
      </c>
      <c r="K94" s="175"/>
      <c r="L94" s="62"/>
      <c r="S94" s="37"/>
      <c r="T94" s="37"/>
      <c r="U94" s="37"/>
      <c r="V94" s="37"/>
      <c r="W94" s="37"/>
      <c r="X94" s="37"/>
      <c r="Y94" s="37"/>
      <c r="Z94" s="37"/>
      <c r="AA94" s="37"/>
      <c r="AB94" s="37"/>
      <c r="AC94" s="37"/>
      <c r="AD94" s="37"/>
      <c r="AE94" s="37"/>
    </row>
    <row r="95" s="2" customFormat="1" ht="10.32" customHeight="1">
      <c r="A95" s="37"/>
      <c r="B95" s="38"/>
      <c r="C95" s="39"/>
      <c r="D95" s="39"/>
      <c r="E95" s="39"/>
      <c r="F95" s="39"/>
      <c r="G95" s="39"/>
      <c r="H95" s="39"/>
      <c r="I95" s="39"/>
      <c r="J95" s="39"/>
      <c r="K95" s="39"/>
      <c r="L95" s="62"/>
      <c r="S95" s="37"/>
      <c r="T95" s="37"/>
      <c r="U95" s="37"/>
      <c r="V95" s="37"/>
      <c r="W95" s="37"/>
      <c r="X95" s="37"/>
      <c r="Y95" s="37"/>
      <c r="Z95" s="37"/>
      <c r="AA95" s="37"/>
      <c r="AB95" s="37"/>
      <c r="AC95" s="37"/>
      <c r="AD95" s="37"/>
      <c r="AE95" s="37"/>
    </row>
    <row r="96" s="2" customFormat="1" ht="22.8" customHeight="1">
      <c r="A96" s="37"/>
      <c r="B96" s="38"/>
      <c r="C96" s="177" t="s">
        <v>93</v>
      </c>
      <c r="D96" s="39"/>
      <c r="E96" s="39"/>
      <c r="F96" s="39"/>
      <c r="G96" s="39"/>
      <c r="H96" s="39"/>
      <c r="I96" s="39"/>
      <c r="J96" s="109">
        <f>J117</f>
        <v>0</v>
      </c>
      <c r="K96" s="39"/>
      <c r="L96" s="62"/>
      <c r="S96" s="37"/>
      <c r="T96" s="37"/>
      <c r="U96" s="37"/>
      <c r="V96" s="37"/>
      <c r="W96" s="37"/>
      <c r="X96" s="37"/>
      <c r="Y96" s="37"/>
      <c r="Z96" s="37"/>
      <c r="AA96" s="37"/>
      <c r="AB96" s="37"/>
      <c r="AC96" s="37"/>
      <c r="AD96" s="37"/>
      <c r="AE96" s="37"/>
      <c r="AU96" s="16" t="s">
        <v>94</v>
      </c>
    </row>
    <row r="97" s="9" customFormat="1" ht="24.96" customHeight="1">
      <c r="A97" s="9"/>
      <c r="B97" s="178"/>
      <c r="C97" s="179"/>
      <c r="D97" s="180" t="s">
        <v>393</v>
      </c>
      <c r="E97" s="181"/>
      <c r="F97" s="181"/>
      <c r="G97" s="181"/>
      <c r="H97" s="181"/>
      <c r="I97" s="181"/>
      <c r="J97" s="182">
        <f>J118</f>
        <v>0</v>
      </c>
      <c r="K97" s="179"/>
      <c r="L97" s="183"/>
      <c r="S97" s="9"/>
      <c r="T97" s="9"/>
      <c r="U97" s="9"/>
      <c r="V97" s="9"/>
      <c r="W97" s="9"/>
      <c r="X97" s="9"/>
      <c r="Y97" s="9"/>
      <c r="Z97" s="9"/>
      <c r="AA97" s="9"/>
      <c r="AB97" s="9"/>
      <c r="AC97" s="9"/>
      <c r="AD97" s="9"/>
      <c r="AE97" s="9"/>
    </row>
    <row r="98" s="2" customFormat="1" ht="21.84" customHeight="1">
      <c r="A98" s="37"/>
      <c r="B98" s="38"/>
      <c r="C98" s="39"/>
      <c r="D98" s="39"/>
      <c r="E98" s="39"/>
      <c r="F98" s="39"/>
      <c r="G98" s="39"/>
      <c r="H98" s="39"/>
      <c r="I98" s="39"/>
      <c r="J98" s="39"/>
      <c r="K98" s="39"/>
      <c r="L98" s="62"/>
      <c r="S98" s="37"/>
      <c r="T98" s="37"/>
      <c r="U98" s="37"/>
      <c r="V98" s="37"/>
      <c r="W98" s="37"/>
      <c r="X98" s="37"/>
      <c r="Y98" s="37"/>
      <c r="Z98" s="37"/>
      <c r="AA98" s="37"/>
      <c r="AB98" s="37"/>
      <c r="AC98" s="37"/>
      <c r="AD98" s="37"/>
      <c r="AE98" s="37"/>
    </row>
    <row r="99" s="2" customFormat="1" ht="6.96" customHeight="1">
      <c r="A99" s="37"/>
      <c r="B99" s="65"/>
      <c r="C99" s="66"/>
      <c r="D99" s="66"/>
      <c r="E99" s="66"/>
      <c r="F99" s="66"/>
      <c r="G99" s="66"/>
      <c r="H99" s="66"/>
      <c r="I99" s="66"/>
      <c r="J99" s="66"/>
      <c r="K99" s="66"/>
      <c r="L99" s="62"/>
      <c r="S99" s="37"/>
      <c r="T99" s="37"/>
      <c r="U99" s="37"/>
      <c r="V99" s="37"/>
      <c r="W99" s="37"/>
      <c r="X99" s="37"/>
      <c r="Y99" s="37"/>
      <c r="Z99" s="37"/>
      <c r="AA99" s="37"/>
      <c r="AB99" s="37"/>
      <c r="AC99" s="37"/>
      <c r="AD99" s="37"/>
      <c r="AE99" s="37"/>
    </row>
    <row r="103" s="2" customFormat="1" ht="6.96" customHeight="1">
      <c r="A103" s="37"/>
      <c r="B103" s="67"/>
      <c r="C103" s="68"/>
      <c r="D103" s="68"/>
      <c r="E103" s="68"/>
      <c r="F103" s="68"/>
      <c r="G103" s="68"/>
      <c r="H103" s="68"/>
      <c r="I103" s="68"/>
      <c r="J103" s="68"/>
      <c r="K103" s="68"/>
      <c r="L103" s="62"/>
      <c r="S103" s="37"/>
      <c r="T103" s="37"/>
      <c r="U103" s="37"/>
      <c r="V103" s="37"/>
      <c r="W103" s="37"/>
      <c r="X103" s="37"/>
      <c r="Y103" s="37"/>
      <c r="Z103" s="37"/>
      <c r="AA103" s="37"/>
      <c r="AB103" s="37"/>
      <c r="AC103" s="37"/>
      <c r="AD103" s="37"/>
      <c r="AE103" s="37"/>
    </row>
    <row r="104" s="2" customFormat="1" ht="24.96" customHeight="1">
      <c r="A104" s="37"/>
      <c r="B104" s="38"/>
      <c r="C104" s="22" t="s">
        <v>98</v>
      </c>
      <c r="D104" s="39"/>
      <c r="E104" s="39"/>
      <c r="F104" s="39"/>
      <c r="G104" s="39"/>
      <c r="H104" s="39"/>
      <c r="I104" s="39"/>
      <c r="J104" s="39"/>
      <c r="K104" s="39"/>
      <c r="L104" s="62"/>
      <c r="S104" s="37"/>
      <c r="T104" s="37"/>
      <c r="U104" s="37"/>
      <c r="V104" s="37"/>
      <c r="W104" s="37"/>
      <c r="X104" s="37"/>
      <c r="Y104" s="37"/>
      <c r="Z104" s="37"/>
      <c r="AA104" s="37"/>
      <c r="AB104" s="37"/>
      <c r="AC104" s="37"/>
      <c r="AD104" s="37"/>
      <c r="AE104" s="37"/>
    </row>
    <row r="105" s="2" customFormat="1" ht="6.96" customHeight="1">
      <c r="A105" s="37"/>
      <c r="B105" s="38"/>
      <c r="C105" s="39"/>
      <c r="D105" s="39"/>
      <c r="E105" s="39"/>
      <c r="F105" s="39"/>
      <c r="G105" s="39"/>
      <c r="H105" s="39"/>
      <c r="I105" s="39"/>
      <c r="J105" s="39"/>
      <c r="K105" s="39"/>
      <c r="L105" s="62"/>
      <c r="S105" s="37"/>
      <c r="T105" s="37"/>
      <c r="U105" s="37"/>
      <c r="V105" s="37"/>
      <c r="W105" s="37"/>
      <c r="X105" s="37"/>
      <c r="Y105" s="37"/>
      <c r="Z105" s="37"/>
      <c r="AA105" s="37"/>
      <c r="AB105" s="37"/>
      <c r="AC105" s="37"/>
      <c r="AD105" s="37"/>
      <c r="AE105" s="37"/>
    </row>
    <row r="106" s="2" customFormat="1" ht="12" customHeight="1">
      <c r="A106" s="37"/>
      <c r="B106" s="38"/>
      <c r="C106" s="31" t="s">
        <v>16</v>
      </c>
      <c r="D106" s="39"/>
      <c r="E106" s="39"/>
      <c r="F106" s="39"/>
      <c r="G106" s="39"/>
      <c r="H106" s="39"/>
      <c r="I106" s="39"/>
      <c r="J106" s="39"/>
      <c r="K106" s="39"/>
      <c r="L106" s="62"/>
      <c r="S106" s="37"/>
      <c r="T106" s="37"/>
      <c r="U106" s="37"/>
      <c r="V106" s="37"/>
      <c r="W106" s="37"/>
      <c r="X106" s="37"/>
      <c r="Y106" s="37"/>
      <c r="Z106" s="37"/>
      <c r="AA106" s="37"/>
      <c r="AB106" s="37"/>
      <c r="AC106" s="37"/>
      <c r="AD106" s="37"/>
      <c r="AE106" s="37"/>
    </row>
    <row r="107" s="2" customFormat="1" ht="16.5" customHeight="1">
      <c r="A107" s="37"/>
      <c r="B107" s="38"/>
      <c r="C107" s="39"/>
      <c r="D107" s="39"/>
      <c r="E107" s="173" t="str">
        <f>E7</f>
        <v>Oprava trati v úseku Pivín - Bedihošť - 2. etapa</v>
      </c>
      <c r="F107" s="31"/>
      <c r="G107" s="31"/>
      <c r="H107" s="31"/>
      <c r="I107" s="39"/>
      <c r="J107" s="39"/>
      <c r="K107" s="39"/>
      <c r="L107" s="62"/>
      <c r="S107" s="37"/>
      <c r="T107" s="37"/>
      <c r="U107" s="37"/>
      <c r="V107" s="37"/>
      <c r="W107" s="37"/>
      <c r="X107" s="37"/>
      <c r="Y107" s="37"/>
      <c r="Z107" s="37"/>
      <c r="AA107" s="37"/>
      <c r="AB107" s="37"/>
      <c r="AC107" s="37"/>
      <c r="AD107" s="37"/>
      <c r="AE107" s="37"/>
    </row>
    <row r="108" s="2" customFormat="1" ht="12" customHeight="1">
      <c r="A108" s="37"/>
      <c r="B108" s="38"/>
      <c r="C108" s="31" t="s">
        <v>88</v>
      </c>
      <c r="D108" s="39"/>
      <c r="E108" s="39"/>
      <c r="F108" s="39"/>
      <c r="G108" s="39"/>
      <c r="H108" s="39"/>
      <c r="I108" s="39"/>
      <c r="J108" s="39"/>
      <c r="K108" s="39"/>
      <c r="L108" s="62"/>
      <c r="S108" s="37"/>
      <c r="T108" s="37"/>
      <c r="U108" s="37"/>
      <c r="V108" s="37"/>
      <c r="W108" s="37"/>
      <c r="X108" s="37"/>
      <c r="Y108" s="37"/>
      <c r="Z108" s="37"/>
      <c r="AA108" s="37"/>
      <c r="AB108" s="37"/>
      <c r="AC108" s="37"/>
      <c r="AD108" s="37"/>
      <c r="AE108" s="37"/>
    </row>
    <row r="109" s="2" customFormat="1" ht="16.5" customHeight="1">
      <c r="A109" s="37"/>
      <c r="B109" s="38"/>
      <c r="C109" s="39"/>
      <c r="D109" s="39"/>
      <c r="E109" s="75" t="str">
        <f>E9</f>
        <v>SO 02 - VON</v>
      </c>
      <c r="F109" s="39"/>
      <c r="G109" s="39"/>
      <c r="H109" s="39"/>
      <c r="I109" s="39"/>
      <c r="J109" s="39"/>
      <c r="K109" s="39"/>
      <c r="L109" s="62"/>
      <c r="S109" s="37"/>
      <c r="T109" s="37"/>
      <c r="U109" s="37"/>
      <c r="V109" s="37"/>
      <c r="W109" s="37"/>
      <c r="X109" s="37"/>
      <c r="Y109" s="37"/>
      <c r="Z109" s="37"/>
      <c r="AA109" s="37"/>
      <c r="AB109" s="37"/>
      <c r="AC109" s="37"/>
      <c r="AD109" s="37"/>
      <c r="AE109" s="37"/>
    </row>
    <row r="110" s="2" customFormat="1" ht="6.96" customHeight="1">
      <c r="A110" s="37"/>
      <c r="B110" s="38"/>
      <c r="C110" s="39"/>
      <c r="D110" s="39"/>
      <c r="E110" s="39"/>
      <c r="F110" s="39"/>
      <c r="G110" s="39"/>
      <c r="H110" s="39"/>
      <c r="I110" s="39"/>
      <c r="J110" s="39"/>
      <c r="K110" s="39"/>
      <c r="L110" s="62"/>
      <c r="S110" s="37"/>
      <c r="T110" s="37"/>
      <c r="U110" s="37"/>
      <c r="V110" s="37"/>
      <c r="W110" s="37"/>
      <c r="X110" s="37"/>
      <c r="Y110" s="37"/>
      <c r="Z110" s="37"/>
      <c r="AA110" s="37"/>
      <c r="AB110" s="37"/>
      <c r="AC110" s="37"/>
      <c r="AD110" s="37"/>
      <c r="AE110" s="37"/>
    </row>
    <row r="111" s="2" customFormat="1" ht="12" customHeight="1">
      <c r="A111" s="37"/>
      <c r="B111" s="38"/>
      <c r="C111" s="31" t="s">
        <v>20</v>
      </c>
      <c r="D111" s="39"/>
      <c r="E111" s="39"/>
      <c r="F111" s="26" t="str">
        <f>F12</f>
        <v xml:space="preserve"> </v>
      </c>
      <c r="G111" s="39"/>
      <c r="H111" s="39"/>
      <c r="I111" s="31" t="s">
        <v>22</v>
      </c>
      <c r="J111" s="78" t="str">
        <f>IF(J12="","",J12)</f>
        <v>24. 3. 2023</v>
      </c>
      <c r="K111" s="39"/>
      <c r="L111" s="62"/>
      <c r="S111" s="37"/>
      <c r="T111" s="37"/>
      <c r="U111" s="37"/>
      <c r="V111" s="37"/>
      <c r="W111" s="37"/>
      <c r="X111" s="37"/>
      <c r="Y111" s="37"/>
      <c r="Z111" s="37"/>
      <c r="AA111" s="37"/>
      <c r="AB111" s="37"/>
      <c r="AC111" s="37"/>
      <c r="AD111" s="37"/>
      <c r="AE111" s="37"/>
    </row>
    <row r="112" s="2" customFormat="1" ht="6.96" customHeight="1">
      <c r="A112" s="37"/>
      <c r="B112" s="38"/>
      <c r="C112" s="39"/>
      <c r="D112" s="39"/>
      <c r="E112" s="39"/>
      <c r="F112" s="39"/>
      <c r="G112" s="39"/>
      <c r="H112" s="39"/>
      <c r="I112" s="39"/>
      <c r="J112" s="39"/>
      <c r="K112" s="39"/>
      <c r="L112" s="62"/>
      <c r="S112" s="37"/>
      <c r="T112" s="37"/>
      <c r="U112" s="37"/>
      <c r="V112" s="37"/>
      <c r="W112" s="37"/>
      <c r="X112" s="37"/>
      <c r="Y112" s="37"/>
      <c r="Z112" s="37"/>
      <c r="AA112" s="37"/>
      <c r="AB112" s="37"/>
      <c r="AC112" s="37"/>
      <c r="AD112" s="37"/>
      <c r="AE112" s="37"/>
    </row>
    <row r="113" s="2" customFormat="1" ht="15.15" customHeight="1">
      <c r="A113" s="37"/>
      <c r="B113" s="38"/>
      <c r="C113" s="31" t="s">
        <v>24</v>
      </c>
      <c r="D113" s="39"/>
      <c r="E113" s="39"/>
      <c r="F113" s="26" t="str">
        <f>E15</f>
        <v xml:space="preserve"> </v>
      </c>
      <c r="G113" s="39"/>
      <c r="H113" s="39"/>
      <c r="I113" s="31" t="s">
        <v>29</v>
      </c>
      <c r="J113" s="35" t="str">
        <f>E21</f>
        <v xml:space="preserve"> </v>
      </c>
      <c r="K113" s="39"/>
      <c r="L113" s="62"/>
      <c r="S113" s="37"/>
      <c r="T113" s="37"/>
      <c r="U113" s="37"/>
      <c r="V113" s="37"/>
      <c r="W113" s="37"/>
      <c r="X113" s="37"/>
      <c r="Y113" s="37"/>
      <c r="Z113" s="37"/>
      <c r="AA113" s="37"/>
      <c r="AB113" s="37"/>
      <c r="AC113" s="37"/>
      <c r="AD113" s="37"/>
      <c r="AE113" s="37"/>
    </row>
    <row r="114" s="2" customFormat="1" ht="15.15" customHeight="1">
      <c r="A114" s="37"/>
      <c r="B114" s="38"/>
      <c r="C114" s="31" t="s">
        <v>27</v>
      </c>
      <c r="D114" s="39"/>
      <c r="E114" s="39"/>
      <c r="F114" s="26" t="str">
        <f>IF(E18="","",E18)</f>
        <v>Vyplň údaj</v>
      </c>
      <c r="G114" s="39"/>
      <c r="H114" s="39"/>
      <c r="I114" s="31" t="s">
        <v>31</v>
      </c>
      <c r="J114" s="35" t="str">
        <f>E24</f>
        <v xml:space="preserve"> </v>
      </c>
      <c r="K114" s="39"/>
      <c r="L114" s="62"/>
      <c r="S114" s="37"/>
      <c r="T114" s="37"/>
      <c r="U114" s="37"/>
      <c r="V114" s="37"/>
      <c r="W114" s="37"/>
      <c r="X114" s="37"/>
      <c r="Y114" s="37"/>
      <c r="Z114" s="37"/>
      <c r="AA114" s="37"/>
      <c r="AB114" s="37"/>
      <c r="AC114" s="37"/>
      <c r="AD114" s="37"/>
      <c r="AE114" s="37"/>
    </row>
    <row r="115" s="2" customFormat="1" ht="10.32" customHeight="1">
      <c r="A115" s="37"/>
      <c r="B115" s="38"/>
      <c r="C115" s="39"/>
      <c r="D115" s="39"/>
      <c r="E115" s="39"/>
      <c r="F115" s="39"/>
      <c r="G115" s="39"/>
      <c r="H115" s="39"/>
      <c r="I115" s="39"/>
      <c r="J115" s="39"/>
      <c r="K115" s="39"/>
      <c r="L115" s="62"/>
      <c r="S115" s="37"/>
      <c r="T115" s="37"/>
      <c r="U115" s="37"/>
      <c r="V115" s="37"/>
      <c r="W115" s="37"/>
      <c r="X115" s="37"/>
      <c r="Y115" s="37"/>
      <c r="Z115" s="37"/>
      <c r="AA115" s="37"/>
      <c r="AB115" s="37"/>
      <c r="AC115" s="37"/>
      <c r="AD115" s="37"/>
      <c r="AE115" s="37"/>
    </row>
    <row r="116" s="11" customFormat="1" ht="29.28" customHeight="1">
      <c r="A116" s="190"/>
      <c r="B116" s="191"/>
      <c r="C116" s="192" t="s">
        <v>99</v>
      </c>
      <c r="D116" s="193" t="s">
        <v>58</v>
      </c>
      <c r="E116" s="193" t="s">
        <v>54</v>
      </c>
      <c r="F116" s="193" t="s">
        <v>55</v>
      </c>
      <c r="G116" s="193" t="s">
        <v>100</v>
      </c>
      <c r="H116" s="193" t="s">
        <v>101</v>
      </c>
      <c r="I116" s="193" t="s">
        <v>102</v>
      </c>
      <c r="J116" s="193" t="s">
        <v>92</v>
      </c>
      <c r="K116" s="194" t="s">
        <v>103</v>
      </c>
      <c r="L116" s="195"/>
      <c r="M116" s="99" t="s">
        <v>1</v>
      </c>
      <c r="N116" s="100" t="s">
        <v>37</v>
      </c>
      <c r="O116" s="100" t="s">
        <v>104</v>
      </c>
      <c r="P116" s="100" t="s">
        <v>105</v>
      </c>
      <c r="Q116" s="100" t="s">
        <v>106</v>
      </c>
      <c r="R116" s="100" t="s">
        <v>107</v>
      </c>
      <c r="S116" s="100" t="s">
        <v>108</v>
      </c>
      <c r="T116" s="101" t="s">
        <v>109</v>
      </c>
      <c r="U116" s="190"/>
      <c r="V116" s="190"/>
      <c r="W116" s="190"/>
      <c r="X116" s="190"/>
      <c r="Y116" s="190"/>
      <c r="Z116" s="190"/>
      <c r="AA116" s="190"/>
      <c r="AB116" s="190"/>
      <c r="AC116" s="190"/>
      <c r="AD116" s="190"/>
      <c r="AE116" s="190"/>
    </row>
    <row r="117" s="2" customFormat="1" ht="22.8" customHeight="1">
      <c r="A117" s="37"/>
      <c r="B117" s="38"/>
      <c r="C117" s="106" t="s">
        <v>110</v>
      </c>
      <c r="D117" s="39"/>
      <c r="E117" s="39"/>
      <c r="F117" s="39"/>
      <c r="G117" s="39"/>
      <c r="H117" s="39"/>
      <c r="I117" s="39"/>
      <c r="J117" s="196">
        <f>BK117</f>
        <v>0</v>
      </c>
      <c r="K117" s="39"/>
      <c r="L117" s="43"/>
      <c r="M117" s="102"/>
      <c r="N117" s="197"/>
      <c r="O117" s="103"/>
      <c r="P117" s="198">
        <f>P118</f>
        <v>0</v>
      </c>
      <c r="Q117" s="103"/>
      <c r="R117" s="198">
        <f>R118</f>
        <v>0</v>
      </c>
      <c r="S117" s="103"/>
      <c r="T117" s="199">
        <f>T118</f>
        <v>0</v>
      </c>
      <c r="U117" s="37"/>
      <c r="V117" s="37"/>
      <c r="W117" s="37"/>
      <c r="X117" s="37"/>
      <c r="Y117" s="37"/>
      <c r="Z117" s="37"/>
      <c r="AA117" s="37"/>
      <c r="AB117" s="37"/>
      <c r="AC117" s="37"/>
      <c r="AD117" s="37"/>
      <c r="AE117" s="37"/>
      <c r="AT117" s="16" t="s">
        <v>72</v>
      </c>
      <c r="AU117" s="16" t="s">
        <v>94</v>
      </c>
      <c r="BK117" s="200">
        <f>BK118</f>
        <v>0</v>
      </c>
    </row>
    <row r="118" s="12" customFormat="1" ht="25.92" customHeight="1">
      <c r="A118" s="12"/>
      <c r="B118" s="201"/>
      <c r="C118" s="202"/>
      <c r="D118" s="203" t="s">
        <v>72</v>
      </c>
      <c r="E118" s="204" t="s">
        <v>394</v>
      </c>
      <c r="F118" s="204" t="s">
        <v>395</v>
      </c>
      <c r="G118" s="202"/>
      <c r="H118" s="202"/>
      <c r="I118" s="205"/>
      <c r="J118" s="206">
        <f>BK118</f>
        <v>0</v>
      </c>
      <c r="K118" s="202"/>
      <c r="L118" s="207"/>
      <c r="M118" s="208"/>
      <c r="N118" s="209"/>
      <c r="O118" s="209"/>
      <c r="P118" s="210">
        <f>SUM(P119:P131)</f>
        <v>0</v>
      </c>
      <c r="Q118" s="209"/>
      <c r="R118" s="210">
        <f>SUM(R119:R131)</f>
        <v>0</v>
      </c>
      <c r="S118" s="209"/>
      <c r="T118" s="211">
        <f>SUM(T119:T131)</f>
        <v>0</v>
      </c>
      <c r="U118" s="12"/>
      <c r="V118" s="12"/>
      <c r="W118" s="12"/>
      <c r="X118" s="12"/>
      <c r="Y118" s="12"/>
      <c r="Z118" s="12"/>
      <c r="AA118" s="12"/>
      <c r="AB118" s="12"/>
      <c r="AC118" s="12"/>
      <c r="AD118" s="12"/>
      <c r="AE118" s="12"/>
      <c r="AR118" s="212" t="s">
        <v>114</v>
      </c>
      <c r="AT118" s="213" t="s">
        <v>72</v>
      </c>
      <c r="AU118" s="213" t="s">
        <v>73</v>
      </c>
      <c r="AY118" s="212" t="s">
        <v>113</v>
      </c>
      <c r="BK118" s="214">
        <f>SUM(BK119:BK131)</f>
        <v>0</v>
      </c>
    </row>
    <row r="119" s="2" customFormat="1" ht="21.75" customHeight="1">
      <c r="A119" s="37"/>
      <c r="B119" s="38"/>
      <c r="C119" s="217" t="s">
        <v>81</v>
      </c>
      <c r="D119" s="217" t="s">
        <v>116</v>
      </c>
      <c r="E119" s="218" t="s">
        <v>396</v>
      </c>
      <c r="F119" s="219" t="s">
        <v>397</v>
      </c>
      <c r="G119" s="220" t="s">
        <v>142</v>
      </c>
      <c r="H119" s="221">
        <v>3.2000000000000002</v>
      </c>
      <c r="I119" s="222"/>
      <c r="J119" s="223">
        <f>ROUND(I119*H119,2)</f>
        <v>0</v>
      </c>
      <c r="K119" s="219" t="s">
        <v>120</v>
      </c>
      <c r="L119" s="43"/>
      <c r="M119" s="224" t="s">
        <v>1</v>
      </c>
      <c r="N119" s="225" t="s">
        <v>38</v>
      </c>
      <c r="O119" s="90"/>
      <c r="P119" s="226">
        <f>O119*H119</f>
        <v>0</v>
      </c>
      <c r="Q119" s="226">
        <v>0</v>
      </c>
      <c r="R119" s="226">
        <f>Q119*H119</f>
        <v>0</v>
      </c>
      <c r="S119" s="226">
        <v>0</v>
      </c>
      <c r="T119" s="227">
        <f>S119*H119</f>
        <v>0</v>
      </c>
      <c r="U119" s="37"/>
      <c r="V119" s="37"/>
      <c r="W119" s="37"/>
      <c r="X119" s="37"/>
      <c r="Y119" s="37"/>
      <c r="Z119" s="37"/>
      <c r="AA119" s="37"/>
      <c r="AB119" s="37"/>
      <c r="AC119" s="37"/>
      <c r="AD119" s="37"/>
      <c r="AE119" s="37"/>
      <c r="AR119" s="228" t="s">
        <v>121</v>
      </c>
      <c r="AT119" s="228" t="s">
        <v>116</v>
      </c>
      <c r="AU119" s="228" t="s">
        <v>81</v>
      </c>
      <c r="AY119" s="16" t="s">
        <v>113</v>
      </c>
      <c r="BE119" s="229">
        <f>IF(N119="základní",J119,0)</f>
        <v>0</v>
      </c>
      <c r="BF119" s="229">
        <f>IF(N119="snížená",J119,0)</f>
        <v>0</v>
      </c>
      <c r="BG119" s="229">
        <f>IF(N119="zákl. přenesená",J119,0)</f>
        <v>0</v>
      </c>
      <c r="BH119" s="229">
        <f>IF(N119="sníž. přenesená",J119,0)</f>
        <v>0</v>
      </c>
      <c r="BI119" s="229">
        <f>IF(N119="nulová",J119,0)</f>
        <v>0</v>
      </c>
      <c r="BJ119" s="16" t="s">
        <v>81</v>
      </c>
      <c r="BK119" s="229">
        <f>ROUND(I119*H119,2)</f>
        <v>0</v>
      </c>
      <c r="BL119" s="16" t="s">
        <v>121</v>
      </c>
      <c r="BM119" s="228" t="s">
        <v>398</v>
      </c>
    </row>
    <row r="120" s="2" customFormat="1">
      <c r="A120" s="37"/>
      <c r="B120" s="38"/>
      <c r="C120" s="39"/>
      <c r="D120" s="230" t="s">
        <v>123</v>
      </c>
      <c r="E120" s="39"/>
      <c r="F120" s="231" t="s">
        <v>397</v>
      </c>
      <c r="G120" s="39"/>
      <c r="H120" s="39"/>
      <c r="I120" s="232"/>
      <c r="J120" s="39"/>
      <c r="K120" s="39"/>
      <c r="L120" s="43"/>
      <c r="M120" s="233"/>
      <c r="N120" s="234"/>
      <c r="O120" s="90"/>
      <c r="P120" s="90"/>
      <c r="Q120" s="90"/>
      <c r="R120" s="90"/>
      <c r="S120" s="90"/>
      <c r="T120" s="91"/>
      <c r="U120" s="37"/>
      <c r="V120" s="37"/>
      <c r="W120" s="37"/>
      <c r="X120" s="37"/>
      <c r="Y120" s="37"/>
      <c r="Z120" s="37"/>
      <c r="AA120" s="37"/>
      <c r="AB120" s="37"/>
      <c r="AC120" s="37"/>
      <c r="AD120" s="37"/>
      <c r="AE120" s="37"/>
      <c r="AT120" s="16" t="s">
        <v>123</v>
      </c>
      <c r="AU120" s="16" t="s">
        <v>81</v>
      </c>
    </row>
    <row r="121" s="2" customFormat="1" ht="33" customHeight="1">
      <c r="A121" s="37"/>
      <c r="B121" s="38"/>
      <c r="C121" s="217" t="s">
        <v>83</v>
      </c>
      <c r="D121" s="217" t="s">
        <v>116</v>
      </c>
      <c r="E121" s="218" t="s">
        <v>399</v>
      </c>
      <c r="F121" s="219" t="s">
        <v>400</v>
      </c>
      <c r="G121" s="220" t="s">
        <v>142</v>
      </c>
      <c r="H121" s="221">
        <v>3.2000000000000002</v>
      </c>
      <c r="I121" s="222"/>
      <c r="J121" s="223">
        <f>ROUND(I121*H121,2)</f>
        <v>0</v>
      </c>
      <c r="K121" s="219" t="s">
        <v>120</v>
      </c>
      <c r="L121" s="43"/>
      <c r="M121" s="224" t="s">
        <v>1</v>
      </c>
      <c r="N121" s="225" t="s">
        <v>38</v>
      </c>
      <c r="O121" s="90"/>
      <c r="P121" s="226">
        <f>O121*H121</f>
        <v>0</v>
      </c>
      <c r="Q121" s="226">
        <v>0</v>
      </c>
      <c r="R121" s="226">
        <f>Q121*H121</f>
        <v>0</v>
      </c>
      <c r="S121" s="226">
        <v>0</v>
      </c>
      <c r="T121" s="227">
        <f>S121*H121</f>
        <v>0</v>
      </c>
      <c r="U121" s="37"/>
      <c r="V121" s="37"/>
      <c r="W121" s="37"/>
      <c r="X121" s="37"/>
      <c r="Y121" s="37"/>
      <c r="Z121" s="37"/>
      <c r="AA121" s="37"/>
      <c r="AB121" s="37"/>
      <c r="AC121" s="37"/>
      <c r="AD121" s="37"/>
      <c r="AE121" s="37"/>
      <c r="AR121" s="228" t="s">
        <v>121</v>
      </c>
      <c r="AT121" s="228" t="s">
        <v>116</v>
      </c>
      <c r="AU121" s="228" t="s">
        <v>81</v>
      </c>
      <c r="AY121" s="16" t="s">
        <v>113</v>
      </c>
      <c r="BE121" s="229">
        <f>IF(N121="základní",J121,0)</f>
        <v>0</v>
      </c>
      <c r="BF121" s="229">
        <f>IF(N121="snížená",J121,0)</f>
        <v>0</v>
      </c>
      <c r="BG121" s="229">
        <f>IF(N121="zákl. přenesená",J121,0)</f>
        <v>0</v>
      </c>
      <c r="BH121" s="229">
        <f>IF(N121="sníž. přenesená",J121,0)</f>
        <v>0</v>
      </c>
      <c r="BI121" s="229">
        <f>IF(N121="nulová",J121,0)</f>
        <v>0</v>
      </c>
      <c r="BJ121" s="16" t="s">
        <v>81</v>
      </c>
      <c r="BK121" s="229">
        <f>ROUND(I121*H121,2)</f>
        <v>0</v>
      </c>
      <c r="BL121" s="16" t="s">
        <v>121</v>
      </c>
      <c r="BM121" s="228" t="s">
        <v>401</v>
      </c>
    </row>
    <row r="122" s="2" customFormat="1">
      <c r="A122" s="37"/>
      <c r="B122" s="38"/>
      <c r="C122" s="39"/>
      <c r="D122" s="230" t="s">
        <v>123</v>
      </c>
      <c r="E122" s="39"/>
      <c r="F122" s="231" t="s">
        <v>402</v>
      </c>
      <c r="G122" s="39"/>
      <c r="H122" s="39"/>
      <c r="I122" s="232"/>
      <c r="J122" s="39"/>
      <c r="K122" s="39"/>
      <c r="L122" s="43"/>
      <c r="M122" s="233"/>
      <c r="N122" s="234"/>
      <c r="O122" s="90"/>
      <c r="P122" s="90"/>
      <c r="Q122" s="90"/>
      <c r="R122" s="90"/>
      <c r="S122" s="90"/>
      <c r="T122" s="91"/>
      <c r="U122" s="37"/>
      <c r="V122" s="37"/>
      <c r="W122" s="37"/>
      <c r="X122" s="37"/>
      <c r="Y122" s="37"/>
      <c r="Z122" s="37"/>
      <c r="AA122" s="37"/>
      <c r="AB122" s="37"/>
      <c r="AC122" s="37"/>
      <c r="AD122" s="37"/>
      <c r="AE122" s="37"/>
      <c r="AT122" s="16" t="s">
        <v>123</v>
      </c>
      <c r="AU122" s="16" t="s">
        <v>81</v>
      </c>
    </row>
    <row r="123" s="2" customFormat="1" ht="24.15" customHeight="1">
      <c r="A123" s="37"/>
      <c r="B123" s="38"/>
      <c r="C123" s="217" t="s">
        <v>134</v>
      </c>
      <c r="D123" s="217" t="s">
        <v>116</v>
      </c>
      <c r="E123" s="218" t="s">
        <v>403</v>
      </c>
      <c r="F123" s="219" t="s">
        <v>404</v>
      </c>
      <c r="G123" s="220" t="s">
        <v>405</v>
      </c>
      <c r="H123" s="221">
        <v>12</v>
      </c>
      <c r="I123" s="222"/>
      <c r="J123" s="223">
        <f>ROUND(I123*H123,2)</f>
        <v>0</v>
      </c>
      <c r="K123" s="219" t="s">
        <v>120</v>
      </c>
      <c r="L123" s="43"/>
      <c r="M123" s="224" t="s">
        <v>1</v>
      </c>
      <c r="N123" s="225" t="s">
        <v>38</v>
      </c>
      <c r="O123" s="90"/>
      <c r="P123" s="226">
        <f>O123*H123</f>
        <v>0</v>
      </c>
      <c r="Q123" s="226">
        <v>0</v>
      </c>
      <c r="R123" s="226">
        <f>Q123*H123</f>
        <v>0</v>
      </c>
      <c r="S123" s="226">
        <v>0</v>
      </c>
      <c r="T123" s="227">
        <f>S123*H123</f>
        <v>0</v>
      </c>
      <c r="U123" s="37"/>
      <c r="V123" s="37"/>
      <c r="W123" s="37"/>
      <c r="X123" s="37"/>
      <c r="Y123" s="37"/>
      <c r="Z123" s="37"/>
      <c r="AA123" s="37"/>
      <c r="AB123" s="37"/>
      <c r="AC123" s="37"/>
      <c r="AD123" s="37"/>
      <c r="AE123" s="37"/>
      <c r="AR123" s="228" t="s">
        <v>121</v>
      </c>
      <c r="AT123" s="228" t="s">
        <v>116</v>
      </c>
      <c r="AU123" s="228" t="s">
        <v>81</v>
      </c>
      <c r="AY123" s="16" t="s">
        <v>113</v>
      </c>
      <c r="BE123" s="229">
        <f>IF(N123="základní",J123,0)</f>
        <v>0</v>
      </c>
      <c r="BF123" s="229">
        <f>IF(N123="snížená",J123,0)</f>
        <v>0</v>
      </c>
      <c r="BG123" s="229">
        <f>IF(N123="zákl. přenesená",J123,0)</f>
        <v>0</v>
      </c>
      <c r="BH123" s="229">
        <f>IF(N123="sníž. přenesená",J123,0)</f>
        <v>0</v>
      </c>
      <c r="BI123" s="229">
        <f>IF(N123="nulová",J123,0)</f>
        <v>0</v>
      </c>
      <c r="BJ123" s="16" t="s">
        <v>81</v>
      </c>
      <c r="BK123" s="229">
        <f>ROUND(I123*H123,2)</f>
        <v>0</v>
      </c>
      <c r="BL123" s="16" t="s">
        <v>121</v>
      </c>
      <c r="BM123" s="228" t="s">
        <v>406</v>
      </c>
    </row>
    <row r="124" s="2" customFormat="1">
      <c r="A124" s="37"/>
      <c r="B124" s="38"/>
      <c r="C124" s="39"/>
      <c r="D124" s="230" t="s">
        <v>123</v>
      </c>
      <c r="E124" s="39"/>
      <c r="F124" s="231" t="s">
        <v>407</v>
      </c>
      <c r="G124" s="39"/>
      <c r="H124" s="39"/>
      <c r="I124" s="232"/>
      <c r="J124" s="39"/>
      <c r="K124" s="39"/>
      <c r="L124" s="43"/>
      <c r="M124" s="233"/>
      <c r="N124" s="234"/>
      <c r="O124" s="90"/>
      <c r="P124" s="90"/>
      <c r="Q124" s="90"/>
      <c r="R124" s="90"/>
      <c r="S124" s="90"/>
      <c r="T124" s="91"/>
      <c r="U124" s="37"/>
      <c r="V124" s="37"/>
      <c r="W124" s="37"/>
      <c r="X124" s="37"/>
      <c r="Y124" s="37"/>
      <c r="Z124" s="37"/>
      <c r="AA124" s="37"/>
      <c r="AB124" s="37"/>
      <c r="AC124" s="37"/>
      <c r="AD124" s="37"/>
      <c r="AE124" s="37"/>
      <c r="AT124" s="16" t="s">
        <v>123</v>
      </c>
      <c r="AU124" s="16" t="s">
        <v>81</v>
      </c>
    </row>
    <row r="125" s="2" customFormat="1" ht="66.75" customHeight="1">
      <c r="A125" s="37"/>
      <c r="B125" s="38"/>
      <c r="C125" s="217" t="s">
        <v>121</v>
      </c>
      <c r="D125" s="217" t="s">
        <v>116</v>
      </c>
      <c r="E125" s="218" t="s">
        <v>408</v>
      </c>
      <c r="F125" s="219" t="s">
        <v>409</v>
      </c>
      <c r="G125" s="220" t="s">
        <v>410</v>
      </c>
      <c r="H125" s="221">
        <v>1</v>
      </c>
      <c r="I125" s="222"/>
      <c r="J125" s="223">
        <f>ROUND(I125*H125,2)</f>
        <v>0</v>
      </c>
      <c r="K125" s="219" t="s">
        <v>120</v>
      </c>
      <c r="L125" s="43"/>
      <c r="M125" s="224" t="s">
        <v>1</v>
      </c>
      <c r="N125" s="225" t="s">
        <v>38</v>
      </c>
      <c r="O125" s="90"/>
      <c r="P125" s="226">
        <f>O125*H125</f>
        <v>0</v>
      </c>
      <c r="Q125" s="226">
        <v>0</v>
      </c>
      <c r="R125" s="226">
        <f>Q125*H125</f>
        <v>0</v>
      </c>
      <c r="S125" s="226">
        <v>0</v>
      </c>
      <c r="T125" s="227">
        <f>S125*H125</f>
        <v>0</v>
      </c>
      <c r="U125" s="37"/>
      <c r="V125" s="37"/>
      <c r="W125" s="37"/>
      <c r="X125" s="37"/>
      <c r="Y125" s="37"/>
      <c r="Z125" s="37"/>
      <c r="AA125" s="37"/>
      <c r="AB125" s="37"/>
      <c r="AC125" s="37"/>
      <c r="AD125" s="37"/>
      <c r="AE125" s="37"/>
      <c r="AR125" s="228" t="s">
        <v>121</v>
      </c>
      <c r="AT125" s="228" t="s">
        <v>116</v>
      </c>
      <c r="AU125" s="228" t="s">
        <v>81</v>
      </c>
      <c r="AY125" s="16" t="s">
        <v>113</v>
      </c>
      <c r="BE125" s="229">
        <f>IF(N125="základní",J125,0)</f>
        <v>0</v>
      </c>
      <c r="BF125" s="229">
        <f>IF(N125="snížená",J125,0)</f>
        <v>0</v>
      </c>
      <c r="BG125" s="229">
        <f>IF(N125="zákl. přenesená",J125,0)</f>
        <v>0</v>
      </c>
      <c r="BH125" s="229">
        <f>IF(N125="sníž. přenesená",J125,0)</f>
        <v>0</v>
      </c>
      <c r="BI125" s="229">
        <f>IF(N125="nulová",J125,0)</f>
        <v>0</v>
      </c>
      <c r="BJ125" s="16" t="s">
        <v>81</v>
      </c>
      <c r="BK125" s="229">
        <f>ROUND(I125*H125,2)</f>
        <v>0</v>
      </c>
      <c r="BL125" s="16" t="s">
        <v>121</v>
      </c>
      <c r="BM125" s="228" t="s">
        <v>411</v>
      </c>
    </row>
    <row r="126" s="2" customFormat="1">
      <c r="A126" s="37"/>
      <c r="B126" s="38"/>
      <c r="C126" s="39"/>
      <c r="D126" s="230" t="s">
        <v>123</v>
      </c>
      <c r="E126" s="39"/>
      <c r="F126" s="231" t="s">
        <v>409</v>
      </c>
      <c r="G126" s="39"/>
      <c r="H126" s="39"/>
      <c r="I126" s="232"/>
      <c r="J126" s="39"/>
      <c r="K126" s="39"/>
      <c r="L126" s="43"/>
      <c r="M126" s="233"/>
      <c r="N126" s="234"/>
      <c r="O126" s="90"/>
      <c r="P126" s="90"/>
      <c r="Q126" s="90"/>
      <c r="R126" s="90"/>
      <c r="S126" s="90"/>
      <c r="T126" s="91"/>
      <c r="U126" s="37"/>
      <c r="V126" s="37"/>
      <c r="W126" s="37"/>
      <c r="X126" s="37"/>
      <c r="Y126" s="37"/>
      <c r="Z126" s="37"/>
      <c r="AA126" s="37"/>
      <c r="AB126" s="37"/>
      <c r="AC126" s="37"/>
      <c r="AD126" s="37"/>
      <c r="AE126" s="37"/>
      <c r="AT126" s="16" t="s">
        <v>123</v>
      </c>
      <c r="AU126" s="16" t="s">
        <v>81</v>
      </c>
    </row>
    <row r="127" s="2" customFormat="1" ht="24.15" customHeight="1">
      <c r="A127" s="37"/>
      <c r="B127" s="38"/>
      <c r="C127" s="217" t="s">
        <v>114</v>
      </c>
      <c r="D127" s="217" t="s">
        <v>116</v>
      </c>
      <c r="E127" s="218" t="s">
        <v>412</v>
      </c>
      <c r="F127" s="219" t="s">
        <v>413</v>
      </c>
      <c r="G127" s="220" t="s">
        <v>410</v>
      </c>
      <c r="H127" s="221">
        <v>1</v>
      </c>
      <c r="I127" s="222"/>
      <c r="J127" s="223">
        <f>ROUND(I127*H127,2)</f>
        <v>0</v>
      </c>
      <c r="K127" s="219" t="s">
        <v>120</v>
      </c>
      <c r="L127" s="43"/>
      <c r="M127" s="224" t="s">
        <v>1</v>
      </c>
      <c r="N127" s="225" t="s">
        <v>38</v>
      </c>
      <c r="O127" s="90"/>
      <c r="P127" s="226">
        <f>O127*H127</f>
        <v>0</v>
      </c>
      <c r="Q127" s="226">
        <v>0</v>
      </c>
      <c r="R127" s="226">
        <f>Q127*H127</f>
        <v>0</v>
      </c>
      <c r="S127" s="226">
        <v>0</v>
      </c>
      <c r="T127" s="227">
        <f>S127*H127</f>
        <v>0</v>
      </c>
      <c r="U127" s="37"/>
      <c r="V127" s="37"/>
      <c r="W127" s="37"/>
      <c r="X127" s="37"/>
      <c r="Y127" s="37"/>
      <c r="Z127" s="37"/>
      <c r="AA127" s="37"/>
      <c r="AB127" s="37"/>
      <c r="AC127" s="37"/>
      <c r="AD127" s="37"/>
      <c r="AE127" s="37"/>
      <c r="AR127" s="228" t="s">
        <v>121</v>
      </c>
      <c r="AT127" s="228" t="s">
        <v>116</v>
      </c>
      <c r="AU127" s="228" t="s">
        <v>81</v>
      </c>
      <c r="AY127" s="16" t="s">
        <v>113</v>
      </c>
      <c r="BE127" s="229">
        <f>IF(N127="základní",J127,0)</f>
        <v>0</v>
      </c>
      <c r="BF127" s="229">
        <f>IF(N127="snížená",J127,0)</f>
        <v>0</v>
      </c>
      <c r="BG127" s="229">
        <f>IF(N127="zákl. přenesená",J127,0)</f>
        <v>0</v>
      </c>
      <c r="BH127" s="229">
        <f>IF(N127="sníž. přenesená",J127,0)</f>
        <v>0</v>
      </c>
      <c r="BI127" s="229">
        <f>IF(N127="nulová",J127,0)</f>
        <v>0</v>
      </c>
      <c r="BJ127" s="16" t="s">
        <v>81</v>
      </c>
      <c r="BK127" s="229">
        <f>ROUND(I127*H127,2)</f>
        <v>0</v>
      </c>
      <c r="BL127" s="16" t="s">
        <v>121</v>
      </c>
      <c r="BM127" s="228" t="s">
        <v>414</v>
      </c>
    </row>
    <row r="128" s="2" customFormat="1">
      <c r="A128" s="37"/>
      <c r="B128" s="38"/>
      <c r="C128" s="39"/>
      <c r="D128" s="230" t="s">
        <v>123</v>
      </c>
      <c r="E128" s="39"/>
      <c r="F128" s="231" t="s">
        <v>415</v>
      </c>
      <c r="G128" s="39"/>
      <c r="H128" s="39"/>
      <c r="I128" s="232"/>
      <c r="J128" s="39"/>
      <c r="K128" s="39"/>
      <c r="L128" s="43"/>
      <c r="M128" s="233"/>
      <c r="N128" s="234"/>
      <c r="O128" s="90"/>
      <c r="P128" s="90"/>
      <c r="Q128" s="90"/>
      <c r="R128" s="90"/>
      <c r="S128" s="90"/>
      <c r="T128" s="91"/>
      <c r="U128" s="37"/>
      <c r="V128" s="37"/>
      <c r="W128" s="37"/>
      <c r="X128" s="37"/>
      <c r="Y128" s="37"/>
      <c r="Z128" s="37"/>
      <c r="AA128" s="37"/>
      <c r="AB128" s="37"/>
      <c r="AC128" s="37"/>
      <c r="AD128" s="37"/>
      <c r="AE128" s="37"/>
      <c r="AT128" s="16" t="s">
        <v>123</v>
      </c>
      <c r="AU128" s="16" t="s">
        <v>81</v>
      </c>
    </row>
    <row r="129" s="2" customFormat="1">
      <c r="A129" s="37"/>
      <c r="B129" s="38"/>
      <c r="C129" s="39"/>
      <c r="D129" s="230" t="s">
        <v>345</v>
      </c>
      <c r="E129" s="39"/>
      <c r="F129" s="267" t="s">
        <v>416</v>
      </c>
      <c r="G129" s="39"/>
      <c r="H129" s="39"/>
      <c r="I129" s="232"/>
      <c r="J129" s="39"/>
      <c r="K129" s="39"/>
      <c r="L129" s="43"/>
      <c r="M129" s="233"/>
      <c r="N129" s="234"/>
      <c r="O129" s="90"/>
      <c r="P129" s="90"/>
      <c r="Q129" s="90"/>
      <c r="R129" s="90"/>
      <c r="S129" s="90"/>
      <c r="T129" s="91"/>
      <c r="U129" s="37"/>
      <c r="V129" s="37"/>
      <c r="W129" s="37"/>
      <c r="X129" s="37"/>
      <c r="Y129" s="37"/>
      <c r="Z129" s="37"/>
      <c r="AA129" s="37"/>
      <c r="AB129" s="37"/>
      <c r="AC129" s="37"/>
      <c r="AD129" s="37"/>
      <c r="AE129" s="37"/>
      <c r="AT129" s="16" t="s">
        <v>345</v>
      </c>
      <c r="AU129" s="16" t="s">
        <v>81</v>
      </c>
    </row>
    <row r="130" s="2" customFormat="1" ht="24.15" customHeight="1">
      <c r="A130" s="37"/>
      <c r="B130" s="38"/>
      <c r="C130" s="217" t="s">
        <v>151</v>
      </c>
      <c r="D130" s="217" t="s">
        <v>116</v>
      </c>
      <c r="E130" s="218" t="s">
        <v>417</v>
      </c>
      <c r="F130" s="219" t="s">
        <v>418</v>
      </c>
      <c r="G130" s="220" t="s">
        <v>137</v>
      </c>
      <c r="H130" s="221">
        <v>6098</v>
      </c>
      <c r="I130" s="222"/>
      <c r="J130" s="223">
        <f>ROUND(I130*H130,2)</f>
        <v>0</v>
      </c>
      <c r="K130" s="219" t="s">
        <v>120</v>
      </c>
      <c r="L130" s="43"/>
      <c r="M130" s="224" t="s">
        <v>1</v>
      </c>
      <c r="N130" s="225" t="s">
        <v>38</v>
      </c>
      <c r="O130" s="90"/>
      <c r="P130" s="226">
        <f>O130*H130</f>
        <v>0</v>
      </c>
      <c r="Q130" s="226">
        <v>0</v>
      </c>
      <c r="R130" s="226">
        <f>Q130*H130</f>
        <v>0</v>
      </c>
      <c r="S130" s="226">
        <v>0</v>
      </c>
      <c r="T130" s="227">
        <f>S130*H130</f>
        <v>0</v>
      </c>
      <c r="U130" s="37"/>
      <c r="V130" s="37"/>
      <c r="W130" s="37"/>
      <c r="X130" s="37"/>
      <c r="Y130" s="37"/>
      <c r="Z130" s="37"/>
      <c r="AA130" s="37"/>
      <c r="AB130" s="37"/>
      <c r="AC130" s="37"/>
      <c r="AD130" s="37"/>
      <c r="AE130" s="37"/>
      <c r="AR130" s="228" t="s">
        <v>121</v>
      </c>
      <c r="AT130" s="228" t="s">
        <v>116</v>
      </c>
      <c r="AU130" s="228" t="s">
        <v>81</v>
      </c>
      <c r="AY130" s="16" t="s">
        <v>113</v>
      </c>
      <c r="BE130" s="229">
        <f>IF(N130="základní",J130,0)</f>
        <v>0</v>
      </c>
      <c r="BF130" s="229">
        <f>IF(N130="snížená",J130,0)</f>
        <v>0</v>
      </c>
      <c r="BG130" s="229">
        <f>IF(N130="zákl. přenesená",J130,0)</f>
        <v>0</v>
      </c>
      <c r="BH130" s="229">
        <f>IF(N130="sníž. přenesená",J130,0)</f>
        <v>0</v>
      </c>
      <c r="BI130" s="229">
        <f>IF(N130="nulová",J130,0)</f>
        <v>0</v>
      </c>
      <c r="BJ130" s="16" t="s">
        <v>81</v>
      </c>
      <c r="BK130" s="229">
        <f>ROUND(I130*H130,2)</f>
        <v>0</v>
      </c>
      <c r="BL130" s="16" t="s">
        <v>121</v>
      </c>
      <c r="BM130" s="228" t="s">
        <v>419</v>
      </c>
    </row>
    <row r="131" s="2" customFormat="1">
      <c r="A131" s="37"/>
      <c r="B131" s="38"/>
      <c r="C131" s="39"/>
      <c r="D131" s="230" t="s">
        <v>123</v>
      </c>
      <c r="E131" s="39"/>
      <c r="F131" s="231" t="s">
        <v>420</v>
      </c>
      <c r="G131" s="39"/>
      <c r="H131" s="39"/>
      <c r="I131" s="232"/>
      <c r="J131" s="39"/>
      <c r="K131" s="39"/>
      <c r="L131" s="43"/>
      <c r="M131" s="271"/>
      <c r="N131" s="272"/>
      <c r="O131" s="273"/>
      <c r="P131" s="273"/>
      <c r="Q131" s="273"/>
      <c r="R131" s="273"/>
      <c r="S131" s="273"/>
      <c r="T131" s="274"/>
      <c r="U131" s="37"/>
      <c r="V131" s="37"/>
      <c r="W131" s="37"/>
      <c r="X131" s="37"/>
      <c r="Y131" s="37"/>
      <c r="Z131" s="37"/>
      <c r="AA131" s="37"/>
      <c r="AB131" s="37"/>
      <c r="AC131" s="37"/>
      <c r="AD131" s="37"/>
      <c r="AE131" s="37"/>
      <c r="AT131" s="16" t="s">
        <v>123</v>
      </c>
      <c r="AU131" s="16" t="s">
        <v>81</v>
      </c>
    </row>
    <row r="132" s="2" customFormat="1" ht="6.96" customHeight="1">
      <c r="A132" s="37"/>
      <c r="B132" s="65"/>
      <c r="C132" s="66"/>
      <c r="D132" s="66"/>
      <c r="E132" s="66"/>
      <c r="F132" s="66"/>
      <c r="G132" s="66"/>
      <c r="H132" s="66"/>
      <c r="I132" s="66"/>
      <c r="J132" s="66"/>
      <c r="K132" s="66"/>
      <c r="L132" s="43"/>
      <c r="M132" s="37"/>
      <c r="O132" s="37"/>
      <c r="P132" s="37"/>
      <c r="Q132" s="37"/>
      <c r="R132" s="37"/>
      <c r="S132" s="37"/>
      <c r="T132" s="37"/>
      <c r="U132" s="37"/>
      <c r="V132" s="37"/>
      <c r="W132" s="37"/>
      <c r="X132" s="37"/>
      <c r="Y132" s="37"/>
      <c r="Z132" s="37"/>
      <c r="AA132" s="37"/>
      <c r="AB132" s="37"/>
      <c r="AC132" s="37"/>
      <c r="AD132" s="37"/>
      <c r="AE132" s="37"/>
    </row>
  </sheetData>
  <sheetProtection sheet="1" autoFilter="0" formatColumns="0" formatRows="0" objects="1" scenarios="1" spinCount="100000" saltValue="xfBGIjsNsRP9e5wUH58xDQkqBQv4KH2fmR6Sp1b20czNEkPP5JxNOoHv21ZE4rOFpCHljEqRS52fipzflqf87Q==" hashValue="7x3tdCxgAGU7kQG+ItE9OVKHTRcJEPa3wYSjbepXcPftQu2h9kp9PwcICa0lfwQLwmdt+fIceyO0xnVPZ3K9Rw==" algorithmName="SHA-512" password="CC35"/>
  <autoFilter ref="C116:K131"/>
  <mergeCells count="9">
    <mergeCell ref="E7:H7"/>
    <mergeCell ref="E9:H9"/>
    <mergeCell ref="E18:H18"/>
    <mergeCell ref="E27:H27"/>
    <mergeCell ref="E85:H85"/>
    <mergeCell ref="E87:H87"/>
    <mergeCell ref="E107:H107"/>
    <mergeCell ref="E109:H10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Toman Radim, Ing.</dc:creator>
  <cp:lastModifiedBy>Toman Radim, Ing.</cp:lastModifiedBy>
  <dcterms:created xsi:type="dcterms:W3CDTF">2023-03-28T12:06:26Z</dcterms:created>
  <dcterms:modified xsi:type="dcterms:W3CDTF">2023-03-28T12:06:31Z</dcterms:modified>
</cp:coreProperties>
</file>